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Tine\Desktop\slettes\"/>
    </mc:Choice>
  </mc:AlternateContent>
  <xr:revisionPtr revIDLastSave="0" documentId="8_{7F713F6F-D987-433B-8895-50EFD5040E1E}" xr6:coauthVersionLast="46" xr6:coauthVersionMax="46" xr10:uidLastSave="{00000000-0000-0000-0000-000000000000}"/>
  <bookViews>
    <workbookView xWindow="-110" yWindow="-110" windowWidth="19420" windowHeight="10420" firstSheet="2" activeTab="2" xr2:uid="{00000000-000D-0000-FFFF-FFFF00000000}"/>
  </bookViews>
  <sheets>
    <sheet name="Introduktion" sheetId="1" r:id="rId1"/>
    <sheet name="Lønsatser" sheetId="4" r:id="rId2"/>
    <sheet name="Viceskoleinspektører" sheetId="8" r:id="rId3"/>
    <sheet name="Afdelingsleder grundskole" sheetId="9" r:id="rId4"/>
    <sheet name="Afd.leder kostsk. Boafd." sheetId="12" r:id="rId5"/>
    <sheet name="Lønintervaller(skjules)" sheetId="18"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2" l="1"/>
  <c r="E18" i="12"/>
  <c r="D18" i="12"/>
  <c r="E22" i="9"/>
  <c r="E18" i="9"/>
  <c r="D18" i="9"/>
  <c r="E25" i="8"/>
  <c r="E21" i="8"/>
  <c r="D21" i="8"/>
  <c r="E23" i="12" l="1"/>
  <c r="E26" i="9"/>
  <c r="E19" i="9" l="1"/>
  <c r="E23" i="9"/>
  <c r="E19" i="12"/>
  <c r="F17" i="12" s="1"/>
  <c r="E26" i="12"/>
  <c r="E26" i="8"/>
  <c r="E29" i="8"/>
  <c r="E22" i="8"/>
  <c r="E27" i="9" l="1"/>
  <c r="E28" i="9" s="1"/>
  <c r="F20" i="8"/>
  <c r="F17" i="9"/>
  <c r="E27" i="12"/>
  <c r="E28" i="12" s="1"/>
  <c r="E30" i="8"/>
  <c r="E31" i="8" s="1"/>
</calcChain>
</file>

<file path=xl/sharedStrings.xml><?xml version="1.0" encoding="utf-8"?>
<sst xmlns="http://schemas.openxmlformats.org/spreadsheetml/2006/main" count="313" uniqueCount="81">
  <si>
    <t>Overgangsordning for afdelingsledere og viceskoleinspektører m.fl.</t>
  </si>
  <si>
    <t>Skolens elevtal</t>
  </si>
  <si>
    <t>Viceskoleinspektører og viceafdelingsinspektører</t>
  </si>
  <si>
    <t>Afdelingsleder</t>
  </si>
  <si>
    <t>Afdelingsinspektører ved private gymnasiers grundskoleafdelinger</t>
  </si>
  <si>
    <t>Underskrifter:</t>
  </si>
  <si>
    <t>Skoleleder</t>
  </si>
  <si>
    <t>Dato:</t>
  </si>
  <si>
    <t>Venlig hilsen</t>
  </si>
  <si>
    <t>Dato for godkendelse:</t>
  </si>
  <si>
    <t>Aftalt beløb i niveau 2012:</t>
  </si>
  <si>
    <t xml:space="preserve">Viceskoleinspektører og viceafdelingsinspektører omplaceres fra intervalløn til basisløn. Det hidtidige intervallønssystem indeholdt 2 intervaller afhængig af skolens størrelse. Det nye basistrinssystem indeholder tilsvarende to trin afhængigt af skolens elevtal. </t>
  </si>
  <si>
    <t>Dansk Friskoleforening</t>
  </si>
  <si>
    <t>Danmarks Private skoler - grundskler og gymnasier</t>
  </si>
  <si>
    <t>Deutscher Schul- und Sprachverien für Nordschlewig</t>
  </si>
  <si>
    <t>Foreningen af Kristne Friskoler</t>
  </si>
  <si>
    <t>Frie Skolers Ledere</t>
  </si>
  <si>
    <t>Ny organisationsaftale for ledere pr. 1. januar 2019</t>
  </si>
  <si>
    <t>Viceskoleinspektør</t>
  </si>
  <si>
    <t>Afdelingsleder ved en kostskoles boafdeling</t>
  </si>
  <si>
    <t>Lønsatser for ledere ved frie grundskoler, efterskoler og frie fagskoler</t>
  </si>
  <si>
    <t>Skoleledere ved grundskoler</t>
  </si>
  <si>
    <t>bund</t>
  </si>
  <si>
    <t>top</t>
  </si>
  <si>
    <t>Intervalløn dec. 2018</t>
  </si>
  <si>
    <t>Intervalløn 1. januar 2019</t>
  </si>
  <si>
    <t>Alle beløb angives i niveau 31. marts 2012.</t>
  </si>
  <si>
    <t>99 elever og derunder</t>
  </si>
  <si>
    <t>100 - 349 elever</t>
  </si>
  <si>
    <t>350 elever og derover</t>
  </si>
  <si>
    <t>350 - 699 elever</t>
  </si>
  <si>
    <t>700 elever og derover</t>
  </si>
  <si>
    <t>pr. december 2018 og 1. januar 2019 i forbindelse                                                         med overgang til ny organisationsaftale</t>
  </si>
  <si>
    <t>Skoleledere ved grundskoler med kostafdeling</t>
  </si>
  <si>
    <t>Ovennævnte lønintervallers bund og top forhøjes med</t>
  </si>
  <si>
    <t>Under 25 kostelever</t>
  </si>
  <si>
    <t>25 - 59 kostelever</t>
  </si>
  <si>
    <t>60 kostelever og derover</t>
  </si>
  <si>
    <t>Skolens kostelevtal</t>
  </si>
  <si>
    <t>Forhøjelse dec. 2018</t>
  </si>
  <si>
    <t>Forhøjelse 1. januar 2019</t>
  </si>
  <si>
    <t>Viceskoleleinspektører/viceforstandere og viceafdelings-inspektører</t>
  </si>
  <si>
    <t>Basisløntrin                            pr. 1. januar 2019</t>
  </si>
  <si>
    <t>Under 350 elever</t>
  </si>
  <si>
    <r>
      <t xml:space="preserve">Afdelingsleder  </t>
    </r>
    <r>
      <rPr>
        <b/>
        <sz val="12"/>
        <color theme="1"/>
        <rFont val="Calibri"/>
        <family val="2"/>
        <scheme val="minor"/>
      </rPr>
      <t>(ved grundskoler)</t>
    </r>
  </si>
  <si>
    <t>Afdelingsleder  (ved grundskoler)</t>
  </si>
  <si>
    <t>Afdelingsledere ved kostskolers boafdeling  (ved grundskoler)</t>
  </si>
  <si>
    <t>Forstandere (ved efterskoler og frie fagskoler)</t>
  </si>
  <si>
    <t>Skolens årselevtal</t>
  </si>
  <si>
    <t>Under 100 årselever</t>
  </si>
  <si>
    <t>100 årselever og derover</t>
  </si>
  <si>
    <t>100-249 årselever</t>
  </si>
  <si>
    <t>250 årselever og derover</t>
  </si>
  <si>
    <t>Viceforstandere (ved efterskoler og frie fagskoler)</t>
  </si>
  <si>
    <t>Afdelingsleder (ved efterskoler og frie fagskoler)</t>
  </si>
  <si>
    <t>Bund</t>
  </si>
  <si>
    <t>Relevant løninterval pr. december 2018</t>
  </si>
  <si>
    <t>Løninterval 2018</t>
  </si>
  <si>
    <t>Den angivne Intervalløn overholder organisationsaftalen(OK15)</t>
  </si>
  <si>
    <t>Basisløn 2019</t>
  </si>
  <si>
    <t xml:space="preserve">Den aftalte løn afviger fra den nye basisløn med: </t>
  </si>
  <si>
    <t>Basisløn pr. 1. januar 2019:</t>
  </si>
  <si>
    <t>Basislønnen pr januar 2019 vil  være:</t>
  </si>
  <si>
    <t>Derudover tilføjes et Personligt pensionsgivende udligningstillæg på:</t>
  </si>
  <si>
    <t>Samlet fast løn:</t>
  </si>
  <si>
    <t>Konvertering af gældende aftale om intervalløn til den nye overenskomsts lønsystem.</t>
  </si>
  <si>
    <t>I forbindelse med omplacerngen beregnes et personligt pensionsgivende udligningstillæg. Yderligere noteres datoen for den hidtidige intervallønsaftale.</t>
  </si>
  <si>
    <t>Omplaceringen vil i næsten alle tilfælde betyde, at viceinspektøren skal have tildelt et nyt personligt, pensionsgivende udligningstillæg. Det skyldes, at det nye basisløntrin, som følger af skolens elevtal, i de fleste tilfælde vil være lavere end den hidtidige aftalte løn i intervallet.</t>
  </si>
  <si>
    <t xml:space="preserve">Afdelingsledere overgår fra intervalløn til basisløn. Mens der det hidtidige system kun var et interval, er der i det nye system pr. 1. januar 2019 to basisløntrin, alt efter om skolens elevtal under 350 elever eller om elevtallet er på 350 elever eller flere. </t>
  </si>
  <si>
    <t>Stillingerne benævnes med de begreber der anvendes i den hidtide organisationsaftale for ledere, lærere og børnehaveklasseledere og gennemgangen følger den rækkefølge, der fremgår af § 9 og § 10 i organisationsaftalen.</t>
  </si>
  <si>
    <t>Løn pr. 1. januar 2019</t>
  </si>
  <si>
    <t>Efterskoleforeningen</t>
  </si>
  <si>
    <t>Udover den fast påregnelige løn kan der være aftalt midlertidige tillæg i overenstemmelse med bemyndigelsesskrivelsen.</t>
  </si>
  <si>
    <t>Løninterval pr. 1. dec. 2018</t>
  </si>
  <si>
    <t>Derudover et Personligt pensionsgivende udligningstillæg på:</t>
  </si>
  <si>
    <t>Basisløntrin pr. 1. jan. 2019</t>
  </si>
  <si>
    <t>Intervallønsaftale gældende  december 2018:</t>
  </si>
  <si>
    <r>
      <rPr>
        <b/>
        <sz val="11"/>
        <color theme="1"/>
        <rFont val="Calibri"/>
        <family val="2"/>
        <scheme val="minor"/>
      </rPr>
      <t>Udskrivning og underskrift</t>
    </r>
    <r>
      <rPr>
        <sz val="11"/>
        <color theme="1"/>
        <rFont val="Calibri"/>
        <family val="2"/>
        <scheme val="minor"/>
      </rPr>
      <t xml:space="preserve">
Når oplysningerne er indtastet anbefaler vi, at man udskriver beregningen, som bør underskrives af såvel skoleleder som medarbejder, således at hver part har et underskrevet eksemplar. Beregninger angående skoleleder bør underskrives af bestyrelsen og lederen. 
Bemærk, at værktøjet automatisk oplyser om de angivne intervallønninger overholder rammerne i organisationsaftalen.
Alle lønninger indtastes og vises i  31. marts 2012 niveau.
Værktøjet er udarbejdet i fællesskab af skoleforeningerne og Frie Skolers Ledere.
Eventuelle spørgsmål kan rettes til skoleforeningernes sekretariater eller FSLeders sekretariat. </t>
    </r>
  </si>
  <si>
    <t>NY titel/benævnelse i organisationsaftalen: Øvrige ledere</t>
  </si>
  <si>
    <t xml:space="preserve">Det nye lønsystem for ledere indebærer at flere ansatte lønmæssigt skal omplaceres.
Formålet med dette værktøj er, at skolerne kan foretage en beregning og registrering af ansattes lønninger pr. 1. januar 2019.
For alle stillinger gælder, at den nye løn pr. 1. januar 2019 ikke kan være mindre end den hidtidige løn.
Det betyder, at såfremt den nye indplacering efter konverteringen giver en mindre løn end den hidtidige løn, skal pågældende have tillagt et personligt pensionsgivende udligningstillæg, der udligner forskellen.
I dette værktøj er de forskellige stillinger behandlet på hver sin fane. Under hver fane indtastes de aktuelle lønninger i 2012 kroner og herefter beregner arket den nye lønsammensætning gældende pr. 1. januar 2019.
Værktøjet tager kun højde for intervallønnen og dens konvertering til den nye organisationsaftales lønssystem. Udover intervallønnen, kan der være aftalt midlertidige tillæg i overensstemmelse med bemyndigelsesskrivelsen. Eksisterende aftaler består indtil andet aftales.
På den første fane findes en oversigt over lønsatserne under såvel den gamle organisationsaftale som den nye gældende fra pr. 1. januar 2019.
</t>
  </si>
  <si>
    <t>Der tages forbehold for evt. fejl i arket - og hvis man er i tvivl bør man kontakte sin skoleforening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</si>
</sst>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r.&quot;_-;\-* #,##0.00\ &quot;kr.&quot;_-;_-* &quot;-&quot;??\ &quot;kr.&quot;_-;_-@_-"/>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b/>
      <i/>
      <sz val="12"/>
      <color theme="1"/>
      <name val="Calibri"/>
      <family val="2"/>
      <scheme val="minor"/>
    </font>
    <font>
      <i/>
      <sz val="12"/>
      <color theme="1"/>
      <name val="Calibri"/>
      <family val="2"/>
      <scheme val="minor"/>
    </font>
    <font>
      <b/>
      <i/>
      <u/>
      <sz val="12"/>
      <color theme="1"/>
      <name val="Calibri"/>
      <family val="2"/>
      <scheme val="minor"/>
    </font>
    <font>
      <sz val="11"/>
      <color theme="1"/>
      <name val="Calibri"/>
      <family val="2"/>
      <scheme val="minor"/>
    </font>
    <font>
      <sz val="11"/>
      <name val="Calibri"/>
      <family val="2"/>
      <scheme val="minor"/>
    </font>
    <font>
      <sz val="11"/>
      <color rgb="FFFF0000"/>
      <name val="Calibri"/>
      <family val="2"/>
      <scheme val="minor"/>
    </font>
    <font>
      <sz val="11"/>
      <color theme="0"/>
      <name val="Calibri"/>
      <family val="2"/>
      <scheme val="minor"/>
    </font>
  </fonts>
  <fills count="4">
    <fill>
      <patternFill patternType="none"/>
    </fill>
    <fill>
      <patternFill patternType="gray125"/>
    </fill>
    <fill>
      <patternFill patternType="solid">
        <fgColor theme="2" tint="-0.499984740745262"/>
        <bgColor indexed="64"/>
      </patternFill>
    </fill>
    <fill>
      <patternFill patternType="solid">
        <fgColor rgb="FFFFFF00"/>
        <bgColor indexed="64"/>
      </patternFill>
    </fill>
  </fills>
  <borders count="3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right style="thin">
        <color auto="1"/>
      </right>
      <top/>
      <bottom style="medium">
        <color auto="1"/>
      </bottom>
      <diagonal/>
    </border>
    <border>
      <left/>
      <right style="thin">
        <color auto="1"/>
      </right>
      <top style="medium">
        <color auto="1"/>
      </top>
      <bottom/>
      <diagonal/>
    </border>
    <border>
      <left/>
      <right style="medium">
        <color indexed="64"/>
      </right>
      <top style="thin">
        <color auto="1"/>
      </top>
      <bottom style="thin">
        <color auto="1"/>
      </bottom>
      <diagonal/>
    </border>
  </borders>
  <cellStyleXfs count="2">
    <xf numFmtId="0" fontId="0" fillId="0" borderId="0"/>
    <xf numFmtId="44" fontId="10" fillId="0" borderId="0" applyFont="0" applyFill="0" applyBorder="0" applyAlignment="0" applyProtection="0"/>
  </cellStyleXfs>
  <cellXfs count="126">
    <xf numFmtId="0" fontId="0" fillId="0" borderId="0" xfId="0"/>
    <xf numFmtId="0" fontId="2" fillId="0" borderId="0" xfId="0" applyFont="1"/>
    <xf numFmtId="0" fontId="3" fillId="0" borderId="0" xfId="0" applyFont="1"/>
    <xf numFmtId="0" fontId="4" fillId="0" borderId="0" xfId="0" applyFont="1"/>
    <xf numFmtId="0" fontId="0" fillId="0" borderId="0" xfId="0"/>
    <xf numFmtId="0" fontId="0" fillId="0" borderId="2" xfId="0" applyBorder="1"/>
    <xf numFmtId="0" fontId="0" fillId="0" borderId="2" xfId="0" applyBorder="1" applyAlignment="1">
      <alignment horizontal="center"/>
    </xf>
    <xf numFmtId="0" fontId="5" fillId="0" borderId="0" xfId="0" applyFont="1"/>
    <xf numFmtId="0" fontId="0" fillId="0" borderId="0" xfId="0"/>
    <xf numFmtId="0" fontId="0" fillId="0" borderId="0" xfId="0" applyFont="1"/>
    <xf numFmtId="0" fontId="6" fillId="0" borderId="0" xfId="0" applyFont="1"/>
    <xf numFmtId="3" fontId="0" fillId="0" borderId="2" xfId="0" applyNumberFormat="1" applyBorder="1" applyAlignment="1">
      <alignment horizontal="center"/>
    </xf>
    <xf numFmtId="3" fontId="0" fillId="2" borderId="2" xfId="0" applyNumberFormat="1" applyFill="1" applyBorder="1" applyAlignment="1">
      <alignment horizontal="center"/>
    </xf>
    <xf numFmtId="0" fontId="0" fillId="0" borderId="2" xfId="0" applyBorder="1" applyAlignment="1">
      <alignment horizontal="center"/>
    </xf>
    <xf numFmtId="0" fontId="0" fillId="0" borderId="2" xfId="0" applyBorder="1"/>
    <xf numFmtId="0" fontId="0" fillId="0" borderId="0" xfId="0"/>
    <xf numFmtId="0" fontId="9" fillId="0" borderId="0" xfId="0" applyFont="1"/>
    <xf numFmtId="3" fontId="0" fillId="0" borderId="0" xfId="0" applyNumberFormat="1" applyAlignment="1">
      <alignment horizontal="center"/>
    </xf>
    <xf numFmtId="0" fontId="0" fillId="0" borderId="0" xfId="0" applyFont="1"/>
    <xf numFmtId="0" fontId="0" fillId="0" borderId="8" xfId="0" applyBorder="1"/>
    <xf numFmtId="0" fontId="0" fillId="0" borderId="0" xfId="0"/>
    <xf numFmtId="0" fontId="13" fillId="0" borderId="0" xfId="0" applyFont="1" applyProtection="1"/>
    <xf numFmtId="0" fontId="12" fillId="0" borderId="0" xfId="0" applyFont="1" applyProtection="1">
      <protection locked="0"/>
    </xf>
    <xf numFmtId="0" fontId="0" fillId="0" borderId="0" xfId="0" applyProtection="1">
      <protection locked="0"/>
    </xf>
    <xf numFmtId="0" fontId="0" fillId="0" borderId="2" xfId="0" applyBorder="1" applyProtection="1">
      <protection locked="0"/>
    </xf>
    <xf numFmtId="0" fontId="1" fillId="0" borderId="21" xfId="0" applyFont="1" applyBorder="1" applyProtection="1"/>
    <xf numFmtId="44" fontId="11" fillId="0" borderId="27" xfId="1" applyFont="1" applyBorder="1" applyProtection="1"/>
    <xf numFmtId="0" fontId="0" fillId="0" borderId="24" xfId="0" applyBorder="1" applyProtection="1"/>
    <xf numFmtId="0" fontId="0" fillId="0" borderId="0" xfId="0" applyProtection="1"/>
    <xf numFmtId="44" fontId="0" fillId="0" borderId="24" xfId="1" applyFont="1" applyBorder="1" applyProtection="1"/>
    <xf numFmtId="44" fontId="11" fillId="0" borderId="2" xfId="1" applyFont="1" applyBorder="1" applyProtection="1"/>
    <xf numFmtId="0" fontId="0" fillId="0" borderId="30" xfId="0" applyBorder="1" applyProtection="1"/>
    <xf numFmtId="0" fontId="1" fillId="0" borderId="20" xfId="0" applyFont="1" applyBorder="1" applyProtection="1"/>
    <xf numFmtId="44" fontId="0" fillId="0" borderId="2" xfId="1" applyFont="1" applyBorder="1" applyProtection="1"/>
    <xf numFmtId="44" fontId="0" fillId="0" borderId="25" xfId="1" applyFont="1" applyBorder="1" applyProtection="1"/>
    <xf numFmtId="0" fontId="2" fillId="0" borderId="0" xfId="0" applyFont="1" applyProtection="1">
      <protection locked="0"/>
    </xf>
    <xf numFmtId="0" fontId="0" fillId="0" borderId="0" xfId="0" applyAlignment="1" applyProtection="1">
      <alignment vertical="center" wrapText="1"/>
      <protection locked="0"/>
    </xf>
    <xf numFmtId="49" fontId="11" fillId="3" borderId="2" xfId="0" applyNumberFormat="1" applyFont="1" applyFill="1" applyBorder="1" applyProtection="1">
      <protection locked="0"/>
    </xf>
    <xf numFmtId="44" fontId="11" fillId="3" borderId="2" xfId="1" applyFont="1" applyFill="1" applyBorder="1" applyProtection="1">
      <protection locked="0"/>
    </xf>
    <xf numFmtId="0" fontId="0" fillId="0" borderId="0" xfId="0" applyBorder="1" applyProtection="1">
      <protection locked="0"/>
    </xf>
    <xf numFmtId="0" fontId="5" fillId="0" borderId="0"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0" fillId="0" borderId="1" xfId="0" applyBorder="1" applyProtection="1">
      <protection locked="0"/>
    </xf>
    <xf numFmtId="0" fontId="0" fillId="0" borderId="26" xfId="0" applyBorder="1" applyAlignment="1" applyProtection="1"/>
    <xf numFmtId="0" fontId="0" fillId="0" borderId="2" xfId="0" applyBorder="1" applyAlignment="1" applyProtection="1"/>
    <xf numFmtId="0" fontId="0" fillId="0" borderId="22" xfId="0" applyBorder="1" applyProtection="1"/>
    <xf numFmtId="0" fontId="0" fillId="0" borderId="23" xfId="0" applyBorder="1" applyProtection="1"/>
    <xf numFmtId="0" fontId="0" fillId="0" borderId="2" xfId="0" applyBorder="1" applyProtection="1"/>
    <xf numFmtId="0" fontId="0" fillId="0" borderId="31" xfId="0" applyBorder="1" applyAlignment="1" applyProtection="1"/>
    <xf numFmtId="0" fontId="1" fillId="0" borderId="12" xfId="0" applyFont="1" applyBorder="1" applyProtection="1"/>
    <xf numFmtId="0" fontId="0" fillId="0" borderId="0" xfId="0" applyFont="1" applyAlignment="1" applyProtection="1">
      <alignment vertical="center" wrapText="1"/>
      <protection locked="0"/>
    </xf>
    <xf numFmtId="0" fontId="0" fillId="0" borderId="0" xfId="0" applyFont="1" applyAlignment="1" applyProtection="1">
      <alignment horizontal="left" vertical="center" wrapText="1"/>
      <protection locked="0"/>
    </xf>
    <xf numFmtId="0" fontId="0" fillId="0" borderId="0" xfId="0" applyFont="1" applyAlignment="1" applyProtection="1">
      <alignment wrapText="1"/>
      <protection locked="0"/>
    </xf>
    <xf numFmtId="0" fontId="0" fillId="0" borderId="0" xfId="0" applyFont="1" applyProtection="1">
      <protection locked="0"/>
    </xf>
    <xf numFmtId="0" fontId="1" fillId="0" borderId="13" xfId="0" applyFont="1" applyBorder="1" applyProtection="1"/>
    <xf numFmtId="0" fontId="1" fillId="0" borderId="14" xfId="0" applyFont="1" applyBorder="1" applyProtection="1"/>
    <xf numFmtId="44" fontId="10" fillId="0" borderId="15" xfId="1" applyFont="1" applyBorder="1" applyProtection="1"/>
    <xf numFmtId="0" fontId="1" fillId="0" borderId="16" xfId="0" applyFont="1" applyFill="1" applyBorder="1" applyProtection="1"/>
    <xf numFmtId="0" fontId="1" fillId="0" borderId="17" xfId="0" applyFont="1" applyBorder="1" applyProtection="1"/>
    <xf numFmtId="44" fontId="10" fillId="0" borderId="18" xfId="1" applyFont="1" applyBorder="1" applyProtection="1"/>
    <xf numFmtId="44" fontId="1" fillId="0" borderId="29" xfId="0" applyNumberFormat="1" applyFont="1" applyBorder="1" applyProtection="1"/>
    <xf numFmtId="0" fontId="0" fillId="0" borderId="0" xfId="0" applyAlignment="1" applyProtection="1">
      <alignment wrapText="1"/>
      <protection locked="0"/>
    </xf>
    <xf numFmtId="0" fontId="13" fillId="0" borderId="0" xfId="0" applyFont="1" applyFill="1" applyProtection="1"/>
    <xf numFmtId="0" fontId="1" fillId="0" borderId="33" xfId="0" applyFont="1" applyBorder="1" applyProtection="1"/>
    <xf numFmtId="44" fontId="0" fillId="0" borderId="34" xfId="1" applyFont="1" applyBorder="1" applyProtection="1"/>
    <xf numFmtId="0" fontId="0" fillId="0" borderId="17" xfId="0" applyBorder="1" applyProtection="1"/>
    <xf numFmtId="44" fontId="0" fillId="0" borderId="32" xfId="1" applyFont="1" applyBorder="1" applyProtection="1"/>
    <xf numFmtId="0" fontId="1" fillId="0" borderId="0" xfId="0" applyFont="1" applyBorder="1" applyAlignment="1" applyProtection="1">
      <alignment horizontal="center" vertical="center" wrapText="1"/>
      <protection locked="0"/>
    </xf>
    <xf numFmtId="0" fontId="0" fillId="0" borderId="2" xfId="0" applyBorder="1" applyAlignment="1">
      <alignment horizontal="center"/>
    </xf>
    <xf numFmtId="0" fontId="0" fillId="0" borderId="2" xfId="0" applyBorder="1"/>
    <xf numFmtId="0" fontId="0" fillId="0" borderId="10" xfId="0" applyBorder="1" applyAlignment="1">
      <alignment horizontal="center"/>
    </xf>
    <xf numFmtId="0" fontId="7" fillId="0" borderId="0" xfId="0" applyFont="1" applyAlignment="1" applyProtection="1">
      <protection locked="0"/>
    </xf>
    <xf numFmtId="0" fontId="0" fillId="3" borderId="2" xfId="0" applyFill="1" applyBorder="1" applyAlignment="1" applyProtection="1">
      <alignment horizontal="center"/>
      <protection locked="0"/>
    </xf>
    <xf numFmtId="3" fontId="0" fillId="0" borderId="0" xfId="0" applyNumberFormat="1"/>
    <xf numFmtId="0" fontId="0" fillId="0" borderId="26" xfId="0" applyBorder="1" applyProtection="1">
      <protection locked="0"/>
    </xf>
    <xf numFmtId="0" fontId="0" fillId="0" borderId="22" xfId="0" applyBorder="1" applyProtection="1">
      <protection locked="0"/>
    </xf>
    <xf numFmtId="0" fontId="0" fillId="0" borderId="23" xfId="0" applyBorder="1" applyProtection="1">
      <protection locked="0"/>
    </xf>
    <xf numFmtId="49" fontId="11" fillId="3" borderId="27" xfId="0" applyNumberFormat="1" applyFont="1" applyFill="1" applyBorder="1" applyProtection="1">
      <protection locked="0"/>
    </xf>
    <xf numFmtId="44" fontId="11" fillId="3" borderId="27" xfId="1" applyFont="1" applyFill="1" applyBorder="1" applyProtection="1">
      <protection locked="0"/>
    </xf>
    <xf numFmtId="0" fontId="0" fillId="3" borderId="24" xfId="0" applyFill="1" applyBorder="1" applyAlignment="1" applyProtection="1">
      <alignment horizontal="center"/>
      <protection locked="0"/>
    </xf>
    <xf numFmtId="0" fontId="0" fillId="0" borderId="0" xfId="0" applyAlignment="1">
      <alignment wrapText="1"/>
    </xf>
    <xf numFmtId="0" fontId="0" fillId="0" borderId="2" xfId="0" applyBorder="1"/>
    <xf numFmtId="0" fontId="1" fillId="0" borderId="0" xfId="0" applyFont="1" applyAlignment="1">
      <alignment wrapText="1"/>
    </xf>
    <xf numFmtId="3" fontId="0" fillId="0" borderId="5" xfId="0" applyNumberFormat="1" applyBorder="1" applyAlignment="1">
      <alignment horizontal="center"/>
    </xf>
    <xf numFmtId="3" fontId="0" fillId="0" borderId="6" xfId="0" applyNumberFormat="1" applyBorder="1" applyAlignment="1">
      <alignment horizontal="center"/>
    </xf>
    <xf numFmtId="3" fontId="0" fillId="0" borderId="5" xfId="0" applyNumberFormat="1" applyFill="1" applyBorder="1" applyAlignment="1">
      <alignment horizontal="center"/>
    </xf>
    <xf numFmtId="3" fontId="0" fillId="0" borderId="6" xfId="0" applyNumberFormat="1" applyFill="1" applyBorder="1" applyAlignment="1">
      <alignment horizontal="center"/>
    </xf>
    <xf numFmtId="3" fontId="0" fillId="0" borderId="3" xfId="0" applyNumberFormat="1" applyBorder="1" applyAlignment="1">
      <alignment horizontal="center" vertical="center" wrapText="1"/>
    </xf>
    <xf numFmtId="3" fontId="0" fillId="0" borderId="4" xfId="0" applyNumberFormat="1" applyBorder="1" applyAlignment="1">
      <alignment horizontal="center" vertical="center" wrapText="1"/>
    </xf>
    <xf numFmtId="0" fontId="1" fillId="0" borderId="2" xfId="0" applyFont="1" applyBorder="1" applyAlignment="1">
      <alignment horizontal="left" vertical="center"/>
    </xf>
    <xf numFmtId="0" fontId="0" fillId="0" borderId="2" xfId="0" applyBorder="1" applyAlignment="1">
      <alignment horizont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 xfId="0" applyBorder="1"/>
    <xf numFmtId="3" fontId="0" fillId="0" borderId="3" xfId="0" applyNumberFormat="1" applyBorder="1" applyAlignment="1">
      <alignment horizontal="center" vertical="center" textRotation="180"/>
    </xf>
    <xf numFmtId="0" fontId="0" fillId="0" borderId="7" xfId="0" applyBorder="1" applyAlignment="1">
      <alignment horizontal="center" vertical="center" textRotation="180"/>
    </xf>
    <xf numFmtId="0" fontId="0" fillId="0" borderId="4" xfId="0" applyBorder="1" applyAlignment="1">
      <alignment horizontal="center" vertical="center" textRotation="180"/>
    </xf>
    <xf numFmtId="0" fontId="2" fillId="0" borderId="0" xfId="0" applyFont="1" applyAlignment="1">
      <alignment wrapText="1"/>
    </xf>
    <xf numFmtId="0" fontId="8" fillId="0" borderId="0" xfId="0" applyFont="1" applyAlignment="1">
      <alignment wrapText="1"/>
    </xf>
    <xf numFmtId="0" fontId="0" fillId="0" borderId="0" xfId="0" applyAlignment="1">
      <alignment wrapText="1"/>
    </xf>
    <xf numFmtId="0" fontId="0" fillId="0" borderId="0" xfId="0" applyFont="1" applyAlignment="1" applyProtection="1">
      <alignment horizontal="left" vertical="center" wrapText="1"/>
      <protection locked="0"/>
    </xf>
    <xf numFmtId="0" fontId="0" fillId="0" borderId="0" xfId="0" applyFont="1" applyAlignment="1" applyProtection="1">
      <alignment horizontal="left" wrapText="1"/>
      <protection locked="0"/>
    </xf>
    <xf numFmtId="0" fontId="1" fillId="0" borderId="13"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12"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xf>
    <xf numFmtId="0" fontId="1" fillId="0" borderId="12"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5" fillId="0" borderId="12"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1" fillId="0" borderId="19" xfId="0" applyFont="1" applyFill="1" applyBorder="1" applyAlignment="1" applyProtection="1">
      <alignment horizontal="center"/>
    </xf>
    <xf numFmtId="0" fontId="1" fillId="0" borderId="20" xfId="0" applyFont="1" applyFill="1" applyBorder="1" applyAlignment="1" applyProtection="1">
      <alignment horizontal="center"/>
    </xf>
    <xf numFmtId="0" fontId="1" fillId="0" borderId="12" xfId="0" applyFont="1" applyBorder="1" applyAlignment="1" applyProtection="1">
      <alignment horizontal="center"/>
    </xf>
    <xf numFmtId="0" fontId="1" fillId="0" borderId="28" xfId="0" applyFont="1" applyBorder="1" applyAlignment="1" applyProtection="1">
      <alignment horizontal="center"/>
    </xf>
    <xf numFmtId="0" fontId="1" fillId="0" borderId="29" xfId="0" applyFont="1" applyBorder="1" applyAlignment="1" applyProtection="1">
      <alignment horizontal="center"/>
    </xf>
    <xf numFmtId="0" fontId="0" fillId="0" borderId="0" xfId="0" applyAlignment="1" applyProtection="1">
      <alignment horizontal="left" wrapText="1"/>
      <protection locked="0"/>
    </xf>
    <xf numFmtId="0" fontId="0" fillId="0" borderId="2" xfId="0" applyBorder="1" applyAlignment="1" applyProtection="1">
      <alignment horizontal="left"/>
    </xf>
    <xf numFmtId="0" fontId="1" fillId="0" borderId="13" xfId="0" applyFont="1" applyFill="1" applyBorder="1" applyAlignment="1" applyProtection="1">
      <alignment horizontal="center"/>
    </xf>
    <xf numFmtId="0" fontId="1" fillId="0" borderId="14" xfId="0" applyFont="1" applyFill="1" applyBorder="1" applyAlignment="1" applyProtection="1">
      <alignment horizontal="center"/>
    </xf>
  </cellXfs>
  <cellStyles count="2">
    <cellStyle name="Normal" xfId="0" builtinId="0"/>
    <cellStyle name="Valuta" xfId="1" builtin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zoomScale="81" zoomScaleNormal="100" workbookViewId="0">
      <selection activeCell="A3" sqref="A3"/>
    </sheetView>
  </sheetViews>
  <sheetFormatPr defaultColWidth="8.81640625" defaultRowHeight="14.5" x14ac:dyDescent="0.35"/>
  <cols>
    <col min="1" max="1" width="105.1796875" customWidth="1"/>
    <col min="5" max="5" width="30.453125" customWidth="1"/>
  </cols>
  <sheetData>
    <row r="1" spans="1:7" ht="21" x14ac:dyDescent="0.5">
      <c r="A1" s="2" t="s">
        <v>17</v>
      </c>
    </row>
    <row r="2" spans="1:7" ht="21" x14ac:dyDescent="0.5">
      <c r="A2" s="2" t="s">
        <v>0</v>
      </c>
    </row>
    <row r="3" spans="1:7" ht="290" x14ac:dyDescent="0.35">
      <c r="A3" s="80" t="s">
        <v>79</v>
      </c>
    </row>
    <row r="4" spans="1:7" s="8" customFormat="1" ht="24" customHeight="1" x14ac:dyDescent="0.35">
      <c r="A4" s="82" t="s">
        <v>80</v>
      </c>
    </row>
    <row r="5" spans="1:7" s="8" customFormat="1" ht="159.5" x14ac:dyDescent="0.35">
      <c r="A5" s="80" t="s">
        <v>77</v>
      </c>
      <c r="B5" s="80"/>
      <c r="C5" s="80"/>
      <c r="D5" s="80"/>
      <c r="E5" s="80"/>
      <c r="F5" s="80"/>
      <c r="G5" s="80"/>
    </row>
    <row r="6" spans="1:7" s="4" customFormat="1" x14ac:dyDescent="0.35"/>
    <row r="7" spans="1:7" s="4" customFormat="1" ht="15.5" x14ac:dyDescent="0.35">
      <c r="A7" s="7" t="s">
        <v>8</v>
      </c>
    </row>
    <row r="8" spans="1:7" s="4" customFormat="1" x14ac:dyDescent="0.35"/>
    <row r="9" spans="1:7" s="4" customFormat="1" x14ac:dyDescent="0.35">
      <c r="A9" s="3" t="s">
        <v>13</v>
      </c>
    </row>
    <row r="10" spans="1:7" s="4" customFormat="1" x14ac:dyDescent="0.35">
      <c r="A10" s="3" t="s">
        <v>12</v>
      </c>
    </row>
    <row r="11" spans="1:7" s="4" customFormat="1" x14ac:dyDescent="0.35">
      <c r="A11" s="3" t="s">
        <v>14</v>
      </c>
    </row>
    <row r="12" spans="1:7" s="20" customFormat="1" x14ac:dyDescent="0.35">
      <c r="A12" s="3" t="s">
        <v>71</v>
      </c>
    </row>
    <row r="13" spans="1:7" s="4" customFormat="1" x14ac:dyDescent="0.35">
      <c r="A13" s="3" t="s">
        <v>15</v>
      </c>
    </row>
    <row r="14" spans="1:7" s="4" customFormat="1" x14ac:dyDescent="0.35">
      <c r="A14" s="3" t="s">
        <v>16</v>
      </c>
    </row>
    <row r="15" spans="1:7" s="4" customFormat="1" x14ac:dyDescent="0.35"/>
  </sheetData>
  <sheetProtection sheet="1" objects="1" scenarios="1"/>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5"/>
  <sheetViews>
    <sheetView zoomScaleNormal="100" workbookViewId="0">
      <selection activeCell="I8" sqref="I8"/>
    </sheetView>
  </sheetViews>
  <sheetFormatPr defaultColWidth="8.81640625" defaultRowHeight="14.5" x14ac:dyDescent="0.35"/>
  <cols>
    <col min="1" max="1" width="2.453125" customWidth="1"/>
    <col min="2" max="2" width="22.453125" customWidth="1"/>
    <col min="3" max="3" width="10.1796875" customWidth="1"/>
    <col min="4" max="4" width="10.7265625" customWidth="1"/>
    <col min="5" max="5" width="5.81640625" customWidth="1"/>
    <col min="6" max="6" width="11.453125" customWidth="1"/>
    <col min="7" max="7" width="11.26953125" customWidth="1"/>
  </cols>
  <sheetData>
    <row r="1" spans="1:8" ht="18.5" x14ac:dyDescent="0.45">
      <c r="A1" s="1" t="s">
        <v>20</v>
      </c>
    </row>
    <row r="2" spans="1:8" ht="36.65" customHeight="1" x14ac:dyDescent="0.45">
      <c r="A2" s="99" t="s">
        <v>32</v>
      </c>
      <c r="B2" s="99"/>
      <c r="C2" s="99"/>
      <c r="D2" s="99"/>
      <c r="E2" s="99"/>
      <c r="F2" s="99"/>
      <c r="G2" s="99"/>
      <c r="H2" s="99"/>
    </row>
    <row r="3" spans="1:8" x14ac:dyDescent="0.35">
      <c r="A3" s="3"/>
    </row>
    <row r="4" spans="1:8" s="8" customFormat="1" ht="50.15" customHeight="1" x14ac:dyDescent="0.35">
      <c r="A4" s="100" t="s">
        <v>69</v>
      </c>
      <c r="B4" s="101"/>
      <c r="C4" s="101"/>
      <c r="D4" s="101"/>
      <c r="E4" s="101"/>
      <c r="F4" s="101"/>
      <c r="G4" s="101"/>
      <c r="H4" s="101"/>
    </row>
    <row r="5" spans="1:8" s="8" customFormat="1" ht="15.5" x14ac:dyDescent="0.35">
      <c r="A5" s="16" t="s">
        <v>26</v>
      </c>
    </row>
    <row r="7" spans="1:8" ht="15.5" x14ac:dyDescent="0.35">
      <c r="A7" s="10" t="s">
        <v>21</v>
      </c>
    </row>
    <row r="9" spans="1:8" x14ac:dyDescent="0.35">
      <c r="B9" s="89" t="s">
        <v>1</v>
      </c>
      <c r="C9" s="90" t="s">
        <v>24</v>
      </c>
      <c r="D9" s="90"/>
      <c r="E9" s="5"/>
      <c r="F9" s="95" t="s">
        <v>25</v>
      </c>
      <c r="G9" s="95"/>
    </row>
    <row r="10" spans="1:8" x14ac:dyDescent="0.35">
      <c r="B10" s="89"/>
      <c r="C10" s="6" t="s">
        <v>22</v>
      </c>
      <c r="D10" s="6" t="s">
        <v>23</v>
      </c>
      <c r="E10" s="6"/>
      <c r="F10" s="6" t="s">
        <v>22</v>
      </c>
      <c r="G10" s="6" t="s">
        <v>23</v>
      </c>
    </row>
    <row r="11" spans="1:8" x14ac:dyDescent="0.35">
      <c r="B11" s="5" t="s">
        <v>27</v>
      </c>
      <c r="C11" s="11">
        <v>368295</v>
      </c>
      <c r="D11" s="11">
        <v>438154</v>
      </c>
      <c r="E11" s="11"/>
      <c r="F11" s="11">
        <v>370554</v>
      </c>
      <c r="G11" s="11">
        <v>440413</v>
      </c>
    </row>
    <row r="12" spans="1:8" x14ac:dyDescent="0.35">
      <c r="B12" s="5" t="s">
        <v>28</v>
      </c>
      <c r="C12" s="11">
        <v>403683</v>
      </c>
      <c r="D12" s="11">
        <v>484027</v>
      </c>
      <c r="E12" s="11"/>
      <c r="F12" s="11">
        <v>406159</v>
      </c>
      <c r="G12" s="11">
        <v>486503</v>
      </c>
    </row>
    <row r="13" spans="1:8" x14ac:dyDescent="0.35">
      <c r="B13" s="5" t="s">
        <v>29</v>
      </c>
      <c r="C13" s="11">
        <v>439071</v>
      </c>
      <c r="D13" s="11">
        <v>528589</v>
      </c>
      <c r="E13" s="11"/>
      <c r="F13" s="12"/>
      <c r="G13" s="12"/>
    </row>
    <row r="14" spans="1:8" x14ac:dyDescent="0.35">
      <c r="B14" s="5" t="s">
        <v>30</v>
      </c>
      <c r="C14" s="12"/>
      <c r="D14" s="12"/>
      <c r="E14" s="11"/>
      <c r="F14" s="11">
        <v>441765</v>
      </c>
      <c r="G14" s="11">
        <v>531283</v>
      </c>
    </row>
    <row r="15" spans="1:8" x14ac:dyDescent="0.35">
      <c r="B15" s="5" t="s">
        <v>31</v>
      </c>
      <c r="C15" s="12"/>
      <c r="D15" s="12"/>
      <c r="E15" s="11"/>
      <c r="F15" s="11">
        <v>441765</v>
      </c>
      <c r="G15" s="11">
        <v>586331</v>
      </c>
    </row>
    <row r="18" spans="1:8" ht="15.5" x14ac:dyDescent="0.35">
      <c r="A18" s="7" t="s">
        <v>33</v>
      </c>
      <c r="B18" s="8"/>
      <c r="C18" s="8"/>
      <c r="D18" s="8"/>
      <c r="E18" s="8"/>
      <c r="F18" s="8"/>
      <c r="G18" s="8"/>
      <c r="H18" s="8"/>
    </row>
    <row r="19" spans="1:8" s="8" customFormat="1" ht="19" customHeight="1" x14ac:dyDescent="0.35">
      <c r="A19" s="9" t="s">
        <v>34</v>
      </c>
    </row>
    <row r="20" spans="1:8" x14ac:dyDescent="0.35">
      <c r="A20" s="8"/>
      <c r="B20" s="8"/>
      <c r="C20" s="8"/>
      <c r="D20" s="8"/>
      <c r="E20" s="8"/>
      <c r="F20" s="8"/>
      <c r="G20" s="8"/>
      <c r="H20" s="8"/>
    </row>
    <row r="21" spans="1:8" x14ac:dyDescent="0.35">
      <c r="A21" s="8"/>
      <c r="B21" s="89" t="s">
        <v>38</v>
      </c>
      <c r="C21" s="90" t="s">
        <v>39</v>
      </c>
      <c r="D21" s="90"/>
      <c r="E21" s="5"/>
      <c r="F21" s="95" t="s">
        <v>40</v>
      </c>
      <c r="G21" s="95"/>
      <c r="H21" s="8"/>
    </row>
    <row r="22" spans="1:8" x14ac:dyDescent="0.35">
      <c r="A22" s="8"/>
      <c r="B22" s="89"/>
      <c r="C22" s="6" t="s">
        <v>22</v>
      </c>
      <c r="D22" s="6" t="s">
        <v>23</v>
      </c>
      <c r="E22" s="6"/>
      <c r="F22" s="6" t="s">
        <v>22</v>
      </c>
      <c r="G22" s="6" t="s">
        <v>23</v>
      </c>
      <c r="H22" s="8"/>
    </row>
    <row r="23" spans="1:8" x14ac:dyDescent="0.35">
      <c r="A23" s="8"/>
      <c r="B23" s="5" t="s">
        <v>35</v>
      </c>
      <c r="C23" s="11">
        <v>35388</v>
      </c>
      <c r="D23" s="11">
        <v>26213</v>
      </c>
      <c r="E23" s="11"/>
      <c r="F23" s="11">
        <v>35388</v>
      </c>
      <c r="G23" s="11">
        <v>26213</v>
      </c>
      <c r="H23" s="8"/>
    </row>
    <row r="24" spans="1:8" x14ac:dyDescent="0.35">
      <c r="A24" s="8"/>
      <c r="B24" s="5" t="s">
        <v>36</v>
      </c>
      <c r="C24" s="11">
        <v>52426</v>
      </c>
      <c r="D24" s="11">
        <v>43252</v>
      </c>
      <c r="E24" s="11"/>
      <c r="F24" s="11">
        <v>52426</v>
      </c>
      <c r="G24" s="11">
        <v>43252</v>
      </c>
      <c r="H24" s="8"/>
    </row>
    <row r="25" spans="1:8" x14ac:dyDescent="0.35">
      <c r="A25" s="8"/>
      <c r="B25" s="5" t="s">
        <v>37</v>
      </c>
      <c r="C25" s="11">
        <v>70776</v>
      </c>
      <c r="D25" s="11">
        <v>61601</v>
      </c>
      <c r="E25" s="11"/>
      <c r="F25" s="11">
        <v>70776</v>
      </c>
      <c r="G25" s="11">
        <v>61601</v>
      </c>
      <c r="H25" s="8"/>
    </row>
    <row r="26" spans="1:8" x14ac:dyDescent="0.35">
      <c r="A26" s="8"/>
      <c r="B26" s="8"/>
      <c r="C26" s="8"/>
      <c r="D26" s="8"/>
      <c r="E26" s="8"/>
      <c r="F26" s="8"/>
      <c r="G26" s="8"/>
      <c r="H26" s="8"/>
    </row>
    <row r="28" spans="1:8" ht="15.5" x14ac:dyDescent="0.35">
      <c r="A28" s="7" t="s">
        <v>4</v>
      </c>
    </row>
    <row r="30" spans="1:8" x14ac:dyDescent="0.35">
      <c r="B30" s="89" t="s">
        <v>1</v>
      </c>
      <c r="C30" s="90" t="s">
        <v>24</v>
      </c>
      <c r="D30" s="90"/>
      <c r="E30" s="14"/>
      <c r="F30" s="95" t="s">
        <v>25</v>
      </c>
      <c r="G30" s="95"/>
    </row>
    <row r="31" spans="1:8" x14ac:dyDescent="0.35">
      <c r="B31" s="89"/>
      <c r="C31" s="13" t="s">
        <v>22</v>
      </c>
      <c r="D31" s="13" t="s">
        <v>23</v>
      </c>
      <c r="E31" s="13"/>
      <c r="F31" s="13" t="s">
        <v>22</v>
      </c>
      <c r="G31" s="13" t="s">
        <v>23</v>
      </c>
    </row>
    <row r="32" spans="1:8" x14ac:dyDescent="0.35">
      <c r="B32" s="14" t="s">
        <v>27</v>
      </c>
      <c r="C32" s="96">
        <v>368295</v>
      </c>
      <c r="D32" s="96">
        <v>484027</v>
      </c>
      <c r="E32" s="11"/>
      <c r="F32" s="11">
        <v>370554</v>
      </c>
      <c r="G32" s="11">
        <v>440413</v>
      </c>
    </row>
    <row r="33" spans="1:7" x14ac:dyDescent="0.35">
      <c r="B33" s="14" t="s">
        <v>28</v>
      </c>
      <c r="C33" s="97"/>
      <c r="D33" s="97"/>
      <c r="E33" s="11"/>
      <c r="F33" s="11">
        <v>406159</v>
      </c>
      <c r="G33" s="11">
        <v>486503</v>
      </c>
    </row>
    <row r="34" spans="1:7" x14ac:dyDescent="0.35">
      <c r="B34" s="14" t="s">
        <v>30</v>
      </c>
      <c r="C34" s="97"/>
      <c r="D34" s="97"/>
      <c r="E34" s="11"/>
      <c r="F34" s="11">
        <v>441765</v>
      </c>
      <c r="G34" s="11">
        <v>531283</v>
      </c>
    </row>
    <row r="35" spans="1:7" x14ac:dyDescent="0.35">
      <c r="B35" s="14" t="s">
        <v>31</v>
      </c>
      <c r="C35" s="98"/>
      <c r="D35" s="98"/>
      <c r="E35" s="11"/>
      <c r="F35" s="11">
        <v>441765</v>
      </c>
      <c r="G35" s="11">
        <v>586331</v>
      </c>
    </row>
    <row r="38" spans="1:7" ht="15.5" x14ac:dyDescent="0.35">
      <c r="A38" s="7" t="s">
        <v>41</v>
      </c>
    </row>
    <row r="40" spans="1:7" x14ac:dyDescent="0.35">
      <c r="B40" s="89" t="s">
        <v>1</v>
      </c>
      <c r="C40" s="90" t="s">
        <v>24</v>
      </c>
      <c r="D40" s="90"/>
      <c r="E40" s="14"/>
      <c r="F40" s="91" t="s">
        <v>42</v>
      </c>
      <c r="G40" s="92"/>
    </row>
    <row r="41" spans="1:7" x14ac:dyDescent="0.35">
      <c r="B41" s="89"/>
      <c r="C41" s="13" t="s">
        <v>22</v>
      </c>
      <c r="D41" s="13" t="s">
        <v>23</v>
      </c>
      <c r="E41" s="13"/>
      <c r="F41" s="93"/>
      <c r="G41" s="94"/>
    </row>
    <row r="42" spans="1:7" x14ac:dyDescent="0.35">
      <c r="B42" s="14" t="s">
        <v>43</v>
      </c>
      <c r="C42" s="11">
        <v>368295</v>
      </c>
      <c r="D42" s="11">
        <v>438154</v>
      </c>
      <c r="E42" s="11"/>
      <c r="F42" s="83">
        <v>353412</v>
      </c>
      <c r="G42" s="84"/>
    </row>
    <row r="43" spans="1:7" x14ac:dyDescent="0.35">
      <c r="B43" s="14" t="s">
        <v>29</v>
      </c>
      <c r="C43" s="11">
        <v>394509</v>
      </c>
      <c r="D43" s="11">
        <v>457814</v>
      </c>
      <c r="E43" s="11"/>
      <c r="F43" s="83">
        <v>396929</v>
      </c>
      <c r="G43" s="84"/>
    </row>
    <row r="46" spans="1:7" ht="15.5" x14ac:dyDescent="0.35">
      <c r="A46" s="7" t="s">
        <v>45</v>
      </c>
    </row>
    <row r="48" spans="1:7" x14ac:dyDescent="0.35">
      <c r="B48" s="89" t="s">
        <v>1</v>
      </c>
      <c r="C48" s="90" t="s">
        <v>24</v>
      </c>
      <c r="D48" s="90"/>
      <c r="E48" s="14"/>
      <c r="F48" s="91" t="s">
        <v>42</v>
      </c>
      <c r="G48" s="92"/>
    </row>
    <row r="49" spans="1:7" x14ac:dyDescent="0.35">
      <c r="B49" s="89"/>
      <c r="C49" s="13" t="s">
        <v>22</v>
      </c>
      <c r="D49" s="13" t="s">
        <v>23</v>
      </c>
      <c r="E49" s="13"/>
      <c r="F49" s="93"/>
      <c r="G49" s="94"/>
    </row>
    <row r="50" spans="1:7" x14ac:dyDescent="0.35">
      <c r="B50" s="14" t="s">
        <v>43</v>
      </c>
      <c r="C50" s="87">
        <v>351257</v>
      </c>
      <c r="D50" s="87">
        <v>438154</v>
      </c>
      <c r="E50" s="11"/>
      <c r="F50" s="83">
        <v>353412</v>
      </c>
      <c r="G50" s="84"/>
    </row>
    <row r="51" spans="1:7" x14ac:dyDescent="0.35">
      <c r="B51" s="14" t="s">
        <v>29</v>
      </c>
      <c r="C51" s="88"/>
      <c r="D51" s="88"/>
      <c r="E51" s="11"/>
      <c r="F51" s="83">
        <v>396929</v>
      </c>
      <c r="G51" s="84"/>
    </row>
    <row r="54" spans="1:7" ht="15.5" x14ac:dyDescent="0.35">
      <c r="A54" s="7" t="s">
        <v>46</v>
      </c>
      <c r="B54" s="15"/>
      <c r="C54" s="15"/>
      <c r="D54" s="15"/>
      <c r="E54" s="15"/>
      <c r="F54" s="15"/>
      <c r="G54" s="15"/>
    </row>
    <row r="55" spans="1:7" x14ac:dyDescent="0.35">
      <c r="A55" s="15"/>
      <c r="B55" s="15"/>
      <c r="C55" s="15"/>
      <c r="D55" s="15"/>
      <c r="E55" s="15"/>
      <c r="F55" s="15"/>
      <c r="G55" s="15"/>
    </row>
    <row r="56" spans="1:7" x14ac:dyDescent="0.35">
      <c r="A56" s="15"/>
      <c r="B56" s="89" t="s">
        <v>1</v>
      </c>
      <c r="C56" s="90" t="s">
        <v>24</v>
      </c>
      <c r="D56" s="90"/>
      <c r="E56" s="14"/>
      <c r="F56" s="91" t="s">
        <v>42</v>
      </c>
      <c r="G56" s="92"/>
    </row>
    <row r="57" spans="1:7" x14ac:dyDescent="0.35">
      <c r="A57" s="15"/>
      <c r="B57" s="89"/>
      <c r="C57" s="13" t="s">
        <v>22</v>
      </c>
      <c r="D57" s="13" t="s">
        <v>23</v>
      </c>
      <c r="E57" s="13"/>
      <c r="F57" s="93"/>
      <c r="G57" s="94"/>
    </row>
    <row r="58" spans="1:7" x14ac:dyDescent="0.35">
      <c r="A58" s="15"/>
      <c r="B58" s="14" t="s">
        <v>43</v>
      </c>
      <c r="C58" s="87">
        <v>351257</v>
      </c>
      <c r="D58" s="87">
        <v>466988</v>
      </c>
      <c r="E58" s="11"/>
      <c r="F58" s="83">
        <v>353412</v>
      </c>
      <c r="G58" s="84"/>
    </row>
    <row r="59" spans="1:7" x14ac:dyDescent="0.35">
      <c r="A59" s="15"/>
      <c r="B59" s="14" t="s">
        <v>29</v>
      </c>
      <c r="C59" s="88"/>
      <c r="D59" s="88"/>
      <c r="E59" s="11"/>
      <c r="F59" s="83">
        <v>396929</v>
      </c>
      <c r="G59" s="84"/>
    </row>
    <row r="62" spans="1:7" ht="15.5" x14ac:dyDescent="0.35">
      <c r="A62" s="7" t="s">
        <v>47</v>
      </c>
    </row>
    <row r="64" spans="1:7" x14ac:dyDescent="0.35">
      <c r="B64" s="89" t="s">
        <v>48</v>
      </c>
      <c r="C64" s="90" t="s">
        <v>24</v>
      </c>
      <c r="D64" s="90"/>
      <c r="E64" s="14"/>
      <c r="F64" s="95" t="s">
        <v>25</v>
      </c>
      <c r="G64" s="95"/>
    </row>
    <row r="65" spans="1:7" x14ac:dyDescent="0.35">
      <c r="B65" s="89"/>
      <c r="C65" s="13" t="s">
        <v>22</v>
      </c>
      <c r="D65" s="13" t="s">
        <v>23</v>
      </c>
      <c r="E65" s="13"/>
      <c r="F65" s="13" t="s">
        <v>22</v>
      </c>
      <c r="G65" s="13" t="s">
        <v>23</v>
      </c>
    </row>
    <row r="66" spans="1:7" x14ac:dyDescent="0.35">
      <c r="B66" s="14" t="s">
        <v>49</v>
      </c>
      <c r="C66" s="11">
        <v>420722</v>
      </c>
      <c r="D66" s="11">
        <v>493201</v>
      </c>
      <c r="E66" s="11"/>
      <c r="F66" s="11">
        <v>423303</v>
      </c>
      <c r="G66" s="11">
        <v>495782</v>
      </c>
    </row>
    <row r="67" spans="1:7" x14ac:dyDescent="0.35">
      <c r="B67" s="14" t="s">
        <v>50</v>
      </c>
      <c r="C67" s="11">
        <v>456110</v>
      </c>
      <c r="D67" s="11">
        <v>528589</v>
      </c>
      <c r="E67" s="11"/>
      <c r="F67" s="12"/>
      <c r="G67" s="12"/>
    </row>
    <row r="68" spans="1:7" x14ac:dyDescent="0.35">
      <c r="B68" s="14" t="s">
        <v>51</v>
      </c>
      <c r="C68" s="12"/>
      <c r="D68" s="12"/>
      <c r="E68" s="11"/>
      <c r="F68" s="17">
        <v>458908</v>
      </c>
      <c r="G68" s="11">
        <v>531387</v>
      </c>
    </row>
    <row r="69" spans="1:7" x14ac:dyDescent="0.35">
      <c r="B69" s="14" t="s">
        <v>52</v>
      </c>
      <c r="C69" s="12"/>
      <c r="D69" s="12"/>
      <c r="E69" s="11"/>
      <c r="F69" s="11">
        <v>494513</v>
      </c>
      <c r="G69" s="11">
        <v>566992</v>
      </c>
    </row>
    <row r="72" spans="1:7" ht="15.5" x14ac:dyDescent="0.35">
      <c r="A72" s="7" t="s">
        <v>53</v>
      </c>
    </row>
    <row r="74" spans="1:7" x14ac:dyDescent="0.35">
      <c r="B74" s="89" t="s">
        <v>48</v>
      </c>
      <c r="C74" s="90" t="s">
        <v>24</v>
      </c>
      <c r="D74" s="90"/>
      <c r="E74" s="14"/>
      <c r="F74" s="91" t="s">
        <v>42</v>
      </c>
      <c r="G74" s="92"/>
    </row>
    <row r="75" spans="1:7" x14ac:dyDescent="0.35">
      <c r="B75" s="89"/>
      <c r="C75" s="13" t="s">
        <v>22</v>
      </c>
      <c r="D75" s="13" t="s">
        <v>23</v>
      </c>
      <c r="E75" s="13"/>
      <c r="F75" s="93"/>
      <c r="G75" s="94"/>
    </row>
    <row r="76" spans="1:7" x14ac:dyDescent="0.35">
      <c r="B76" s="14" t="s">
        <v>49</v>
      </c>
      <c r="C76" s="11">
        <v>368295</v>
      </c>
      <c r="D76" s="11">
        <v>438154</v>
      </c>
      <c r="E76" s="11"/>
      <c r="F76" s="83">
        <v>370554</v>
      </c>
      <c r="G76" s="84"/>
    </row>
    <row r="77" spans="1:7" x14ac:dyDescent="0.35">
      <c r="B77" s="14" t="s">
        <v>50</v>
      </c>
      <c r="C77" s="11">
        <v>394509</v>
      </c>
      <c r="D77" s="11">
        <v>457814</v>
      </c>
      <c r="E77" s="11"/>
      <c r="F77" s="85">
        <v>396929</v>
      </c>
      <c r="G77" s="86"/>
    </row>
    <row r="80" spans="1:7" ht="15.5" x14ac:dyDescent="0.35">
      <c r="A80" s="7" t="s">
        <v>54</v>
      </c>
    </row>
    <row r="82" spans="2:7" x14ac:dyDescent="0.35">
      <c r="B82" s="89" t="s">
        <v>48</v>
      </c>
      <c r="C82" s="90" t="s">
        <v>24</v>
      </c>
      <c r="D82" s="90"/>
      <c r="E82" s="14"/>
      <c r="F82" s="91" t="s">
        <v>42</v>
      </c>
      <c r="G82" s="92"/>
    </row>
    <row r="83" spans="2:7" x14ac:dyDescent="0.35">
      <c r="B83" s="89"/>
      <c r="C83" s="13" t="s">
        <v>22</v>
      </c>
      <c r="D83" s="13" t="s">
        <v>23</v>
      </c>
      <c r="E83" s="13"/>
      <c r="F83" s="93"/>
      <c r="G83" s="94"/>
    </row>
    <row r="84" spans="2:7" x14ac:dyDescent="0.35">
      <c r="B84" s="81" t="s">
        <v>49</v>
      </c>
      <c r="C84" s="87">
        <v>351257</v>
      </c>
      <c r="D84" s="87">
        <v>438154</v>
      </c>
      <c r="E84" s="11"/>
      <c r="F84" s="83">
        <v>370554</v>
      </c>
      <c r="G84" s="84"/>
    </row>
    <row r="85" spans="2:7" x14ac:dyDescent="0.35">
      <c r="B85" s="81" t="s">
        <v>50</v>
      </c>
      <c r="C85" s="88"/>
      <c r="D85" s="88"/>
      <c r="E85" s="11"/>
      <c r="F85" s="83">
        <v>396929</v>
      </c>
      <c r="G85" s="84"/>
    </row>
  </sheetData>
  <sheetProtection sheet="1" objects="1" scenarios="1"/>
  <mergeCells count="47">
    <mergeCell ref="A2:H2"/>
    <mergeCell ref="A4:H4"/>
    <mergeCell ref="B30:B31"/>
    <mergeCell ref="C30:D30"/>
    <mergeCell ref="F30:G30"/>
    <mergeCell ref="B21:B22"/>
    <mergeCell ref="C21:D21"/>
    <mergeCell ref="F21:G21"/>
    <mergeCell ref="C9:D9"/>
    <mergeCell ref="F9:G9"/>
    <mergeCell ref="B9:B10"/>
    <mergeCell ref="C32:C35"/>
    <mergeCell ref="D32:D35"/>
    <mergeCell ref="B40:B41"/>
    <mergeCell ref="C40:D40"/>
    <mergeCell ref="F40:G41"/>
    <mergeCell ref="F42:G42"/>
    <mergeCell ref="F43:G43"/>
    <mergeCell ref="B48:B49"/>
    <mergeCell ref="C48:D48"/>
    <mergeCell ref="F48:G49"/>
    <mergeCell ref="F50:G50"/>
    <mergeCell ref="F51:G51"/>
    <mergeCell ref="C50:C51"/>
    <mergeCell ref="D50:D51"/>
    <mergeCell ref="B56:B57"/>
    <mergeCell ref="C56:D56"/>
    <mergeCell ref="F56:G57"/>
    <mergeCell ref="C58:C59"/>
    <mergeCell ref="D58:D59"/>
    <mergeCell ref="F58:G58"/>
    <mergeCell ref="F59:G59"/>
    <mergeCell ref="B64:B65"/>
    <mergeCell ref="C64:D64"/>
    <mergeCell ref="F64:G64"/>
    <mergeCell ref="F76:G76"/>
    <mergeCell ref="F77:G77"/>
    <mergeCell ref="C84:C85"/>
    <mergeCell ref="B74:B75"/>
    <mergeCell ref="C74:D74"/>
    <mergeCell ref="F74:G75"/>
    <mergeCell ref="B82:B83"/>
    <mergeCell ref="C82:D82"/>
    <mergeCell ref="F82:G83"/>
    <mergeCell ref="D84:D85"/>
    <mergeCell ref="F84:G84"/>
    <mergeCell ref="F85:G8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J41"/>
  <sheetViews>
    <sheetView tabSelected="1" zoomScaleNormal="100" workbookViewId="0"/>
  </sheetViews>
  <sheetFormatPr defaultColWidth="8.7265625" defaultRowHeight="14.5" x14ac:dyDescent="0.35"/>
  <cols>
    <col min="1" max="1" width="2.7265625" style="23" customWidth="1"/>
    <col min="2" max="2" width="15" style="23" customWidth="1"/>
    <col min="3" max="3" width="18.26953125" style="23" customWidth="1"/>
    <col min="4" max="4" width="17.453125" style="23" customWidth="1"/>
    <col min="5" max="5" width="15.7265625" style="23" customWidth="1"/>
    <col min="6" max="6" width="10.7265625" style="23" customWidth="1"/>
    <col min="7" max="7" width="8.81640625" style="23" customWidth="1"/>
    <col min="8" max="8" width="7.453125" style="23" customWidth="1"/>
    <col min="9" max="9" width="10.453125" style="23" customWidth="1"/>
    <col min="10" max="16384" width="8.7265625" style="23"/>
  </cols>
  <sheetData>
    <row r="1" spans="1:10" ht="18.5" x14ac:dyDescent="0.45">
      <c r="A1" s="35" t="s">
        <v>2</v>
      </c>
    </row>
    <row r="2" spans="1:10" ht="15.5" x14ac:dyDescent="0.35">
      <c r="A2" s="71" t="s">
        <v>78</v>
      </c>
      <c r="B2" s="71"/>
      <c r="C2" s="71"/>
      <c r="D2" s="71"/>
      <c r="E2" s="71"/>
      <c r="F2" s="71"/>
      <c r="G2" s="71"/>
      <c r="H2" s="71"/>
    </row>
    <row r="3" spans="1:10" ht="13.5" customHeight="1" x14ac:dyDescent="0.45">
      <c r="A3" s="35"/>
    </row>
    <row r="4" spans="1:10" ht="43.5" customHeight="1" x14ac:dyDescent="0.35">
      <c r="A4" s="102" t="s">
        <v>11</v>
      </c>
      <c r="B4" s="102"/>
      <c r="C4" s="102"/>
      <c r="D4" s="102"/>
      <c r="E4" s="102"/>
      <c r="F4" s="102"/>
      <c r="G4" s="50"/>
      <c r="H4" s="50"/>
      <c r="I4" s="50"/>
    </row>
    <row r="5" spans="1:10" ht="14.5" customHeight="1" x14ac:dyDescent="0.35">
      <c r="A5" s="51"/>
      <c r="B5" s="51"/>
      <c r="C5" s="51"/>
      <c r="D5" s="51"/>
      <c r="E5" s="51"/>
      <c r="F5" s="51"/>
      <c r="G5" s="50"/>
      <c r="H5" s="50"/>
      <c r="I5" s="50"/>
    </row>
    <row r="6" spans="1:10" ht="32.15" customHeight="1" x14ac:dyDescent="0.35">
      <c r="A6" s="102" t="s">
        <v>66</v>
      </c>
      <c r="B6" s="102"/>
      <c r="C6" s="102"/>
      <c r="D6" s="102"/>
      <c r="E6" s="102"/>
      <c r="F6" s="102"/>
      <c r="G6" s="50"/>
      <c r="H6" s="50"/>
      <c r="I6" s="50"/>
      <c r="J6" s="50"/>
    </row>
    <row r="7" spans="1:10" ht="48.65" customHeight="1" x14ac:dyDescent="0.35">
      <c r="A7" s="103" t="s">
        <v>67</v>
      </c>
      <c r="B7" s="103"/>
      <c r="C7" s="103"/>
      <c r="D7" s="103"/>
      <c r="E7" s="103"/>
      <c r="F7" s="103"/>
      <c r="G7" s="52"/>
      <c r="H7" s="52"/>
      <c r="I7" s="52"/>
    </row>
    <row r="8" spans="1:10" ht="14.5" customHeight="1" x14ac:dyDescent="0.35"/>
    <row r="9" spans="1:10" ht="16" customHeight="1" thickBot="1" x14ac:dyDescent="0.4">
      <c r="A9" s="53"/>
    </row>
    <row r="10" spans="1:10" ht="17.149999999999999" customHeight="1" thickBot="1" x14ac:dyDescent="0.4">
      <c r="A10" s="114" t="s">
        <v>65</v>
      </c>
      <c r="B10" s="115"/>
      <c r="C10" s="115"/>
      <c r="D10" s="115"/>
      <c r="E10" s="115"/>
      <c r="F10" s="116"/>
    </row>
    <row r="11" spans="1:10" x14ac:dyDescent="0.35">
      <c r="A11" s="23" t="s">
        <v>26</v>
      </c>
    </row>
    <row r="12" spans="1:10" ht="15" thickBot="1" x14ac:dyDescent="0.4"/>
    <row r="13" spans="1:10" x14ac:dyDescent="0.35">
      <c r="B13" s="104" t="s">
        <v>76</v>
      </c>
      <c r="C13" s="105"/>
      <c r="D13" s="106"/>
    </row>
    <row r="14" spans="1:10" x14ac:dyDescent="0.35">
      <c r="B14" s="24" t="s">
        <v>9</v>
      </c>
      <c r="C14" s="24"/>
      <c r="D14" s="37"/>
    </row>
    <row r="15" spans="1:10" x14ac:dyDescent="0.35">
      <c r="B15" s="24" t="s">
        <v>10</v>
      </c>
      <c r="C15" s="24"/>
      <c r="D15" s="38"/>
    </row>
    <row r="16" spans="1:10" ht="15" thickBot="1" x14ac:dyDescent="0.4">
      <c r="B16" s="24" t="s">
        <v>73</v>
      </c>
      <c r="C16" s="24"/>
      <c r="D16" s="72" t="s">
        <v>43</v>
      </c>
      <c r="E16" s="21"/>
      <c r="F16" s="21"/>
    </row>
    <row r="17" spans="2:6" ht="15" thickBot="1" x14ac:dyDescent="0.4">
      <c r="B17" s="111" t="s">
        <v>75</v>
      </c>
      <c r="C17" s="112"/>
      <c r="D17" s="113"/>
      <c r="E17" s="21"/>
      <c r="F17" s="21"/>
    </row>
    <row r="18" spans="2:6" x14ac:dyDescent="0.35">
      <c r="B18" s="24" t="s">
        <v>75</v>
      </c>
      <c r="C18" s="24"/>
      <c r="D18" s="72" t="s">
        <v>43</v>
      </c>
      <c r="E18" s="21"/>
      <c r="F18" s="21"/>
    </row>
    <row r="19" spans="2:6" ht="15" thickBot="1" x14ac:dyDescent="0.4">
      <c r="B19" s="39"/>
      <c r="E19" s="22"/>
      <c r="F19" s="22"/>
    </row>
    <row r="20" spans="2:6" x14ac:dyDescent="0.35">
      <c r="B20" s="117" t="s">
        <v>57</v>
      </c>
      <c r="C20" s="118"/>
      <c r="D20" s="32" t="s">
        <v>55</v>
      </c>
      <c r="E20" s="25" t="s">
        <v>23</v>
      </c>
      <c r="F20" s="110" t="str">
        <f>IF(AND(E22="NEJ",E26&gt;0),"kontakt evt. din skoleforening","")</f>
        <v/>
      </c>
    </row>
    <row r="21" spans="2:6" x14ac:dyDescent="0.35">
      <c r="B21" s="43" t="s">
        <v>56</v>
      </c>
      <c r="C21" s="44"/>
      <c r="D21" s="30">
        <f>VLOOKUP(D16,'Lønintervaller(skjules)'!B42:D43,2,0)</f>
        <v>368295</v>
      </c>
      <c r="E21" s="26">
        <f>VLOOKUP(D16,'Lønintervaller(skjules)'!B42:D43,3,0)</f>
        <v>438154</v>
      </c>
      <c r="F21" s="110"/>
    </row>
    <row r="22" spans="2:6" ht="15" thickBot="1" x14ac:dyDescent="0.4">
      <c r="B22" s="45" t="s">
        <v>58</v>
      </c>
      <c r="C22" s="46"/>
      <c r="D22" s="31"/>
      <c r="E22" s="27" t="str">
        <f>IF(OR(D21&gt;D15,D15&gt;E21),"NEJ","JA")</f>
        <v>NEJ</v>
      </c>
      <c r="F22" s="110"/>
    </row>
    <row r="23" spans="2:6" ht="15" thickBot="1" x14ac:dyDescent="0.4">
      <c r="B23" s="28"/>
      <c r="C23" s="28"/>
      <c r="D23" s="28"/>
      <c r="E23" s="28"/>
      <c r="F23" s="110"/>
    </row>
    <row r="24" spans="2:6" x14ac:dyDescent="0.35">
      <c r="B24" s="117" t="s">
        <v>59</v>
      </c>
      <c r="C24" s="118"/>
      <c r="D24" s="32"/>
      <c r="E24" s="25"/>
      <c r="F24" s="110"/>
    </row>
    <row r="25" spans="2:6" x14ac:dyDescent="0.35">
      <c r="B25" s="43" t="s">
        <v>61</v>
      </c>
      <c r="C25" s="47"/>
      <c r="D25" s="28"/>
      <c r="E25" s="33">
        <f>VLOOKUP(D18,'Lønintervaller(skjules)'!F42:H43,2,0)</f>
        <v>353412</v>
      </c>
      <c r="F25" s="110"/>
    </row>
    <row r="26" spans="2:6" ht="15" thickBot="1" x14ac:dyDescent="0.4">
      <c r="B26" s="48" t="s">
        <v>60</v>
      </c>
      <c r="C26" s="31"/>
      <c r="D26" s="34"/>
      <c r="E26" s="29">
        <f>IF(D15&gt;E25,D15-E25,IF(D15&lt;E25,D15-E25,0))</f>
        <v>-353412</v>
      </c>
      <c r="F26" s="110"/>
    </row>
    <row r="27" spans="2:6" ht="15" thickBot="1" x14ac:dyDescent="0.4">
      <c r="B27" s="28"/>
      <c r="C27" s="28"/>
      <c r="D27" s="28"/>
      <c r="E27" s="28"/>
    </row>
    <row r="28" spans="2:6" ht="15" thickBot="1" x14ac:dyDescent="0.4">
      <c r="B28" s="119" t="s">
        <v>70</v>
      </c>
      <c r="C28" s="120"/>
      <c r="D28" s="120"/>
      <c r="E28" s="121"/>
    </row>
    <row r="29" spans="2:6" x14ac:dyDescent="0.35">
      <c r="B29" s="54" t="s">
        <v>62</v>
      </c>
      <c r="C29" s="55"/>
      <c r="D29" s="55"/>
      <c r="E29" s="56">
        <f>E25</f>
        <v>353412</v>
      </c>
    </row>
    <row r="30" spans="2:6" ht="15" thickBot="1" x14ac:dyDescent="0.4">
      <c r="B30" s="57" t="s">
        <v>74</v>
      </c>
      <c r="C30" s="58"/>
      <c r="D30" s="58"/>
      <c r="E30" s="59">
        <f>IF(AND(E22="NEJ",D15&gt;E21),E26-(D15-E21),IF(E26&lt;0,0,E26))</f>
        <v>0</v>
      </c>
    </row>
    <row r="31" spans="2:6" ht="15" thickBot="1" x14ac:dyDescent="0.4">
      <c r="B31" s="28"/>
      <c r="C31" s="28"/>
      <c r="D31" s="49" t="s">
        <v>64</v>
      </c>
      <c r="E31" s="60">
        <f>SUM(E29:E30)</f>
        <v>353412</v>
      </c>
    </row>
    <row r="34" spans="1:9" ht="15" thickBot="1" x14ac:dyDescent="0.4"/>
    <row r="35" spans="1:9" ht="30.65" customHeight="1" thickBot="1" x14ac:dyDescent="0.4">
      <c r="A35" s="107" t="s">
        <v>72</v>
      </c>
      <c r="B35" s="108"/>
      <c r="C35" s="108"/>
      <c r="D35" s="108"/>
      <c r="E35" s="108"/>
      <c r="F35" s="109"/>
      <c r="G35" s="36"/>
      <c r="H35" s="36"/>
      <c r="I35" s="36"/>
    </row>
    <row r="37" spans="1:9" ht="15.5" x14ac:dyDescent="0.35">
      <c r="A37" s="40" t="s">
        <v>5</v>
      </c>
    </row>
    <row r="38" spans="1:9" x14ac:dyDescent="0.35">
      <c r="A38" s="41"/>
      <c r="B38" s="23" t="s">
        <v>7</v>
      </c>
      <c r="E38" s="23" t="s">
        <v>7</v>
      </c>
    </row>
    <row r="40" spans="1:9" x14ac:dyDescent="0.35">
      <c r="B40" s="42"/>
      <c r="C40" s="42"/>
      <c r="E40" s="42"/>
      <c r="F40" s="42"/>
    </row>
    <row r="41" spans="1:9" x14ac:dyDescent="0.35">
      <c r="B41" s="23" t="s">
        <v>18</v>
      </c>
      <c r="E41" s="23" t="s">
        <v>6</v>
      </c>
    </row>
  </sheetData>
  <sheetProtection sheet="1" objects="1" scenarios="1"/>
  <mergeCells count="11">
    <mergeCell ref="A4:F4"/>
    <mergeCell ref="A6:F6"/>
    <mergeCell ref="A7:F7"/>
    <mergeCell ref="B13:D13"/>
    <mergeCell ref="A35:F35"/>
    <mergeCell ref="F20:F26"/>
    <mergeCell ref="B17:D17"/>
    <mergeCell ref="A10:F10"/>
    <mergeCell ref="B20:C20"/>
    <mergeCell ref="B24:C24"/>
    <mergeCell ref="B28:E28"/>
  </mergeCells>
  <conditionalFormatting sqref="E22">
    <cfRule type="containsText" dxfId="5" priority="1" operator="containsText" text="NEJ">
      <formula>NOT(ISERROR(SEARCH("NEJ",E22)))</formula>
    </cfRule>
  </conditionalFormatting>
  <conditionalFormatting sqref="E22">
    <cfRule type="containsText" dxfId="4" priority="2" operator="containsText" text="NEJ">
      <formula>NOT(ISERROR(SEARCH("NEJ",#REF!)))</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D538309-D558-4E41-BFF2-2768300946EF}">
          <x14:formula1>
            <xm:f>'Lønintervaller(skjules)'!$F$42:$F$43</xm:f>
          </x14:formula1>
          <xm:sqref>D18</xm:sqref>
        </x14:dataValidation>
        <x14:dataValidation type="list" allowBlank="1" showInputMessage="1" showErrorMessage="1" xr:uid="{DED6D0C5-34E3-1444-92D1-9CDB9B13AF50}">
          <x14:formula1>
            <xm:f>'Lønintervaller(skjules)'!$B$42:$B$43</xm:f>
          </x14:formula1>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I38"/>
  <sheetViews>
    <sheetView zoomScaleNormal="100" workbookViewId="0"/>
  </sheetViews>
  <sheetFormatPr defaultColWidth="8.7265625" defaultRowHeight="14.5" x14ac:dyDescent="0.35"/>
  <cols>
    <col min="1" max="1" width="1.7265625" style="23" customWidth="1"/>
    <col min="2" max="2" width="15" style="23" customWidth="1"/>
    <col min="3" max="3" width="22" style="23" customWidth="1"/>
    <col min="4" max="4" width="17" style="23" customWidth="1"/>
    <col min="5" max="5" width="15.7265625" style="23" customWidth="1"/>
    <col min="6" max="6" width="10" style="23" customWidth="1"/>
    <col min="7" max="7" width="8.81640625" style="23" customWidth="1"/>
    <col min="8" max="8" width="7.453125" style="23" customWidth="1"/>
    <col min="9" max="9" width="10.453125" style="23" customWidth="1"/>
    <col min="10" max="16384" width="8.7265625" style="23"/>
  </cols>
  <sheetData>
    <row r="1" spans="1:9" ht="18.5" x14ac:dyDescent="0.45">
      <c r="A1" s="35" t="s">
        <v>44</v>
      </c>
    </row>
    <row r="2" spans="1:9" ht="15.5" x14ac:dyDescent="0.35">
      <c r="A2" s="71" t="s">
        <v>78</v>
      </c>
      <c r="B2" s="71"/>
      <c r="C2" s="71"/>
      <c r="D2" s="71"/>
      <c r="E2" s="71"/>
      <c r="F2" s="71"/>
      <c r="G2" s="71"/>
      <c r="H2" s="71"/>
    </row>
    <row r="3" spans="1:9" ht="14.15" customHeight="1" x14ac:dyDescent="0.45">
      <c r="A3" s="35"/>
    </row>
    <row r="4" spans="1:9" ht="43" customHeight="1" x14ac:dyDescent="0.35">
      <c r="A4" s="122" t="s">
        <v>68</v>
      </c>
      <c r="B4" s="122"/>
      <c r="C4" s="122"/>
      <c r="D4" s="122"/>
      <c r="E4" s="122"/>
      <c r="F4" s="122"/>
      <c r="G4" s="61"/>
      <c r="H4" s="61"/>
      <c r="I4" s="61"/>
    </row>
    <row r="6" spans="1:9" ht="16" customHeight="1" x14ac:dyDescent="0.35">
      <c r="A6" s="53"/>
    </row>
    <row r="7" spans="1:9" ht="11.5" customHeight="1" thickBot="1" x14ac:dyDescent="0.4">
      <c r="A7" s="53"/>
    </row>
    <row r="8" spans="1:9" ht="17.149999999999999" customHeight="1" thickBot="1" x14ac:dyDescent="0.4">
      <c r="A8" s="114" t="s">
        <v>65</v>
      </c>
      <c r="B8" s="115"/>
      <c r="C8" s="115"/>
      <c r="D8" s="115"/>
      <c r="E8" s="115"/>
      <c r="F8" s="116"/>
    </row>
    <row r="9" spans="1:9" x14ac:dyDescent="0.35">
      <c r="A9" s="23" t="s">
        <v>26</v>
      </c>
    </row>
    <row r="10" spans="1:9" ht="15" thickBot="1" x14ac:dyDescent="0.4"/>
    <row r="11" spans="1:9" x14ac:dyDescent="0.35">
      <c r="B11" s="104" t="s">
        <v>76</v>
      </c>
      <c r="C11" s="105"/>
      <c r="D11" s="106"/>
    </row>
    <row r="12" spans="1:9" x14ac:dyDescent="0.35">
      <c r="B12" s="74" t="s">
        <v>9</v>
      </c>
      <c r="C12" s="24"/>
      <c r="D12" s="77"/>
    </row>
    <row r="13" spans="1:9" ht="15" thickBot="1" x14ac:dyDescent="0.4">
      <c r="B13" s="74" t="s">
        <v>10</v>
      </c>
      <c r="C13" s="24"/>
      <c r="D13" s="78"/>
    </row>
    <row r="14" spans="1:9" ht="15" thickBot="1" x14ac:dyDescent="0.4">
      <c r="B14" s="111" t="s">
        <v>75</v>
      </c>
      <c r="C14" s="112"/>
      <c r="D14" s="113"/>
    </row>
    <row r="15" spans="1:9" ht="15" thickBot="1" x14ac:dyDescent="0.4">
      <c r="B15" s="75" t="s">
        <v>75</v>
      </c>
      <c r="C15" s="76"/>
      <c r="D15" s="79" t="s">
        <v>43</v>
      </c>
      <c r="E15" s="62"/>
      <c r="F15" s="62"/>
    </row>
    <row r="16" spans="1:9" ht="15" thickBot="1" x14ac:dyDescent="0.4">
      <c r="B16" s="39"/>
      <c r="E16" s="22"/>
      <c r="F16" s="22"/>
    </row>
    <row r="17" spans="1:9" x14ac:dyDescent="0.35">
      <c r="A17" s="28"/>
      <c r="B17" s="117" t="s">
        <v>57</v>
      </c>
      <c r="C17" s="118"/>
      <c r="D17" s="32" t="s">
        <v>55</v>
      </c>
      <c r="E17" s="25" t="s">
        <v>23</v>
      </c>
      <c r="F17" s="110" t="str">
        <f>IF(AND(E19="NEJ",E23&gt;0),"kontakt evt. din skoleforening","")</f>
        <v/>
      </c>
    </row>
    <row r="18" spans="1:9" x14ac:dyDescent="0.35">
      <c r="A18" s="28"/>
      <c r="B18" s="43" t="s">
        <v>56</v>
      </c>
      <c r="C18" s="44"/>
      <c r="D18" s="30">
        <f>'Lønintervaller(skjules)'!C50</f>
        <v>351257</v>
      </c>
      <c r="E18" s="26">
        <f>'Lønintervaller(skjules)'!D50</f>
        <v>438154</v>
      </c>
      <c r="F18" s="110"/>
    </row>
    <row r="19" spans="1:9" ht="15" thickBot="1" x14ac:dyDescent="0.4">
      <c r="A19" s="28"/>
      <c r="B19" s="45" t="s">
        <v>58</v>
      </c>
      <c r="C19" s="46"/>
      <c r="D19" s="31"/>
      <c r="E19" s="27" t="str">
        <f>IF(OR(D18&gt;D13,D13&gt;E18),"NEJ","JA")</f>
        <v>NEJ</v>
      </c>
      <c r="F19" s="110"/>
    </row>
    <row r="20" spans="1:9" ht="15" thickBot="1" x14ac:dyDescent="0.4">
      <c r="A20" s="28"/>
      <c r="B20" s="28"/>
      <c r="C20" s="28"/>
      <c r="D20" s="28"/>
      <c r="E20" s="28"/>
      <c r="F20" s="110"/>
    </row>
    <row r="21" spans="1:9" x14ac:dyDescent="0.35">
      <c r="A21" s="28"/>
      <c r="B21" s="124" t="s">
        <v>59</v>
      </c>
      <c r="C21" s="125"/>
      <c r="D21" s="63"/>
      <c r="E21" s="25"/>
      <c r="F21" s="110"/>
    </row>
    <row r="22" spans="1:9" x14ac:dyDescent="0.35">
      <c r="A22" s="28"/>
      <c r="B22" s="123" t="s">
        <v>61</v>
      </c>
      <c r="C22" s="123"/>
      <c r="D22" s="123"/>
      <c r="E22" s="64">
        <f>VLOOKUP(D15,'Lønintervaller(skjules)'!F50:H51,2,0)</f>
        <v>353412</v>
      </c>
      <c r="F22" s="110"/>
    </row>
    <row r="23" spans="1:9" ht="15" thickBot="1" x14ac:dyDescent="0.4">
      <c r="A23" s="28"/>
      <c r="B23" s="48" t="s">
        <v>60</v>
      </c>
      <c r="C23" s="65"/>
      <c r="D23" s="66"/>
      <c r="E23" s="29">
        <f>IF(D13&gt;E22,D13-E22,IF(D13&lt;E22,D13-E22,0))</f>
        <v>-353412</v>
      </c>
      <c r="F23" s="110"/>
    </row>
    <row r="24" spans="1:9" ht="15" thickBot="1" x14ac:dyDescent="0.4">
      <c r="A24" s="28"/>
      <c r="B24" s="28"/>
      <c r="C24" s="28"/>
      <c r="D24" s="28"/>
      <c r="E24" s="28"/>
      <c r="F24" s="28"/>
    </row>
    <row r="25" spans="1:9" ht="15" thickBot="1" x14ac:dyDescent="0.4">
      <c r="A25" s="28"/>
      <c r="B25" s="119" t="s">
        <v>70</v>
      </c>
      <c r="C25" s="120"/>
      <c r="D25" s="120"/>
      <c r="E25" s="121"/>
      <c r="F25" s="28"/>
    </row>
    <row r="26" spans="1:9" x14ac:dyDescent="0.35">
      <c r="A26" s="28"/>
      <c r="B26" s="54" t="s">
        <v>62</v>
      </c>
      <c r="C26" s="55"/>
      <c r="D26" s="55"/>
      <c r="E26" s="56">
        <f>E22</f>
        <v>353412</v>
      </c>
      <c r="F26" s="28"/>
    </row>
    <row r="27" spans="1:9" ht="15" thickBot="1" x14ac:dyDescent="0.4">
      <c r="A27" s="28"/>
      <c r="B27" s="57" t="s">
        <v>63</v>
      </c>
      <c r="C27" s="58"/>
      <c r="D27" s="58"/>
      <c r="E27" s="59">
        <f>IF(AND(E19="NEJ",D13&gt;E18),E23-(D13-E18),IF(E23&lt;0,0,E23))</f>
        <v>0</v>
      </c>
      <c r="F27" s="28"/>
    </row>
    <row r="28" spans="1:9" ht="15" thickBot="1" x14ac:dyDescent="0.4">
      <c r="A28" s="28"/>
      <c r="B28" s="28"/>
      <c r="C28" s="28"/>
      <c r="D28" s="49" t="s">
        <v>64</v>
      </c>
      <c r="E28" s="60">
        <f>SUM(E26:E27)</f>
        <v>353412</v>
      </c>
      <c r="F28" s="28"/>
    </row>
    <row r="29" spans="1:9" x14ac:dyDescent="0.35">
      <c r="A29" s="28"/>
      <c r="B29" s="28"/>
      <c r="C29" s="28"/>
      <c r="D29" s="28"/>
      <c r="E29" s="28"/>
      <c r="F29" s="28"/>
    </row>
    <row r="30" spans="1:9" x14ac:dyDescent="0.35">
      <c r="A30" s="28"/>
      <c r="B30" s="28"/>
      <c r="C30" s="28"/>
      <c r="D30" s="28"/>
      <c r="E30" s="28"/>
      <c r="F30" s="28"/>
    </row>
    <row r="31" spans="1:9" ht="15" thickBot="1" x14ac:dyDescent="0.4">
      <c r="A31" s="28"/>
      <c r="B31" s="28"/>
      <c r="C31" s="28"/>
      <c r="D31" s="28"/>
      <c r="E31" s="28"/>
      <c r="F31" s="28"/>
    </row>
    <row r="32" spans="1:9" ht="30.65" customHeight="1" thickBot="1" x14ac:dyDescent="0.4">
      <c r="A32" s="107" t="s">
        <v>72</v>
      </c>
      <c r="B32" s="108"/>
      <c r="C32" s="108"/>
      <c r="D32" s="108"/>
      <c r="E32" s="108"/>
      <c r="F32" s="109"/>
      <c r="G32" s="36"/>
      <c r="H32" s="36"/>
      <c r="I32" s="36"/>
    </row>
    <row r="34" spans="1:6" ht="15.5" x14ac:dyDescent="0.35">
      <c r="A34" s="40" t="s">
        <v>5</v>
      </c>
    </row>
    <row r="35" spans="1:6" x14ac:dyDescent="0.35">
      <c r="A35" s="41"/>
      <c r="B35" s="23" t="s">
        <v>7</v>
      </c>
      <c r="E35" s="23" t="s">
        <v>7</v>
      </c>
    </row>
    <row r="37" spans="1:6" x14ac:dyDescent="0.35">
      <c r="B37" s="42"/>
      <c r="C37" s="42"/>
      <c r="E37" s="42"/>
      <c r="F37" s="42"/>
    </row>
    <row r="38" spans="1:6" x14ac:dyDescent="0.35">
      <c r="B38" s="23" t="s">
        <v>3</v>
      </c>
      <c r="E38" s="23" t="s">
        <v>6</v>
      </c>
    </row>
  </sheetData>
  <sheetProtection sheet="1" objects="1" scenarios="1"/>
  <mergeCells count="10">
    <mergeCell ref="B25:E25"/>
    <mergeCell ref="A32:F32"/>
    <mergeCell ref="F17:F23"/>
    <mergeCell ref="A4:F4"/>
    <mergeCell ref="B11:D11"/>
    <mergeCell ref="B22:D22"/>
    <mergeCell ref="B14:D14"/>
    <mergeCell ref="A8:F8"/>
    <mergeCell ref="B17:C17"/>
    <mergeCell ref="B21:C21"/>
  </mergeCells>
  <conditionalFormatting sqref="E19">
    <cfRule type="containsText" dxfId="3" priority="1" operator="containsText" text="NEJ">
      <formula>NOT(ISERROR(SEARCH("NEJ",E19)))</formula>
    </cfRule>
  </conditionalFormatting>
  <conditionalFormatting sqref="E19">
    <cfRule type="containsText" dxfId="2" priority="4" operator="containsText" text="NEJ">
      <formula>NOT(ISERROR(SEARCH("NEJ",#REF!)))</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2826B5-FDCB-9049-98CB-D4CCCE84EE24}">
          <x14:formula1>
            <xm:f>'Lønintervaller(skjules)'!$F$42:$F$43</xm:f>
          </x14:formula1>
          <xm:sqref>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38"/>
  <sheetViews>
    <sheetView zoomScaleNormal="100" workbookViewId="0"/>
  </sheetViews>
  <sheetFormatPr defaultColWidth="8.7265625" defaultRowHeight="14.5" x14ac:dyDescent="0.35"/>
  <cols>
    <col min="1" max="1" width="2.7265625" style="23" customWidth="1"/>
    <col min="2" max="2" width="11.453125" style="23" customWidth="1"/>
    <col min="3" max="3" width="20.453125" style="23" customWidth="1"/>
    <col min="4" max="4" width="17.453125" style="23" customWidth="1"/>
    <col min="5" max="5" width="15" style="23" customWidth="1"/>
    <col min="6" max="6" width="12.1796875" style="23" customWidth="1"/>
    <col min="7" max="7" width="8.81640625" style="23" customWidth="1"/>
    <col min="8" max="8" width="7.453125" style="23" customWidth="1"/>
    <col min="9" max="9" width="10.453125" style="23" customWidth="1"/>
    <col min="10" max="16384" width="8.7265625" style="23"/>
  </cols>
  <sheetData>
    <row r="1" spans="1:9" ht="18.5" x14ac:dyDescent="0.45">
      <c r="A1" s="35" t="s">
        <v>19</v>
      </c>
    </row>
    <row r="2" spans="1:9" ht="15" customHeight="1" x14ac:dyDescent="0.35">
      <c r="A2" s="71" t="s">
        <v>78</v>
      </c>
      <c r="B2" s="71"/>
      <c r="C2" s="71"/>
      <c r="D2" s="71"/>
      <c r="E2" s="71"/>
      <c r="F2" s="71"/>
      <c r="G2" s="71"/>
      <c r="H2" s="71"/>
    </row>
    <row r="3" spans="1:9" ht="14.15" customHeight="1" x14ac:dyDescent="0.45">
      <c r="A3" s="35"/>
    </row>
    <row r="4" spans="1:9" ht="43" customHeight="1" x14ac:dyDescent="0.35">
      <c r="A4" s="122" t="s">
        <v>68</v>
      </c>
      <c r="B4" s="122"/>
      <c r="C4" s="122"/>
      <c r="D4" s="122"/>
      <c r="E4" s="122"/>
      <c r="F4" s="122"/>
      <c r="G4" s="61"/>
      <c r="H4" s="61"/>
      <c r="I4" s="61"/>
    </row>
    <row r="6" spans="1:9" ht="16" customHeight="1" x14ac:dyDescent="0.35">
      <c r="A6" s="53"/>
    </row>
    <row r="7" spans="1:9" ht="10.5" customHeight="1" thickBot="1" x14ac:dyDescent="0.4"/>
    <row r="8" spans="1:9" ht="17.149999999999999" customHeight="1" thickBot="1" x14ac:dyDescent="0.4">
      <c r="A8" s="114" t="s">
        <v>65</v>
      </c>
      <c r="B8" s="115"/>
      <c r="C8" s="115"/>
      <c r="D8" s="115"/>
      <c r="E8" s="115"/>
      <c r="F8" s="116"/>
    </row>
    <row r="9" spans="1:9" x14ac:dyDescent="0.35">
      <c r="A9" s="23" t="s">
        <v>26</v>
      </c>
    </row>
    <row r="10" spans="1:9" ht="15" thickBot="1" x14ac:dyDescent="0.4"/>
    <row r="11" spans="1:9" x14ac:dyDescent="0.35">
      <c r="B11" s="104" t="s">
        <v>76</v>
      </c>
      <c r="C11" s="105"/>
      <c r="D11" s="106"/>
    </row>
    <row r="12" spans="1:9" x14ac:dyDescent="0.35">
      <c r="B12" s="74" t="s">
        <v>9</v>
      </c>
      <c r="C12" s="24"/>
      <c r="D12" s="77"/>
    </row>
    <row r="13" spans="1:9" ht="15" thickBot="1" x14ac:dyDescent="0.4">
      <c r="B13" s="74" t="s">
        <v>10</v>
      </c>
      <c r="C13" s="24"/>
      <c r="D13" s="78"/>
    </row>
    <row r="14" spans="1:9" ht="15" thickBot="1" x14ac:dyDescent="0.4">
      <c r="B14" s="111" t="s">
        <v>75</v>
      </c>
      <c r="C14" s="112"/>
      <c r="D14" s="113"/>
    </row>
    <row r="15" spans="1:9" ht="15" thickBot="1" x14ac:dyDescent="0.4">
      <c r="B15" s="75" t="s">
        <v>75</v>
      </c>
      <c r="C15" s="76"/>
      <c r="D15" s="79" t="s">
        <v>43</v>
      </c>
      <c r="E15" s="21"/>
      <c r="F15" s="21"/>
    </row>
    <row r="16" spans="1:9" ht="15" thickBot="1" x14ac:dyDescent="0.4">
      <c r="B16" s="39"/>
      <c r="E16" s="22"/>
      <c r="F16" s="22"/>
    </row>
    <row r="17" spans="1:9" x14ac:dyDescent="0.35">
      <c r="B17" s="117" t="s">
        <v>57</v>
      </c>
      <c r="C17" s="118"/>
      <c r="D17" s="32" t="s">
        <v>55</v>
      </c>
      <c r="E17" s="25" t="s">
        <v>23</v>
      </c>
      <c r="F17" s="110" t="str">
        <f>IF(AND(E19="NEJ",E23&gt;0),"kontakt evt. din skoleforening","")</f>
        <v/>
      </c>
    </row>
    <row r="18" spans="1:9" x14ac:dyDescent="0.35">
      <c r="B18" s="43" t="s">
        <v>56</v>
      </c>
      <c r="C18" s="44"/>
      <c r="D18" s="30">
        <f>'Lønintervaller(skjules)'!C58</f>
        <v>351257</v>
      </c>
      <c r="E18" s="30">
        <f>'Lønintervaller(skjules)'!D58</f>
        <v>466988</v>
      </c>
      <c r="F18" s="110"/>
    </row>
    <row r="19" spans="1:9" ht="15" thickBot="1" x14ac:dyDescent="0.4">
      <c r="B19" s="45" t="s">
        <v>58</v>
      </c>
      <c r="C19" s="46"/>
      <c r="D19" s="31"/>
      <c r="E19" s="27" t="str">
        <f>IF(OR(D18&gt;D13,D13&gt;E18),"NEJ","JA")</f>
        <v>NEJ</v>
      </c>
      <c r="F19" s="110"/>
    </row>
    <row r="20" spans="1:9" ht="15" thickBot="1" x14ac:dyDescent="0.4">
      <c r="B20" s="28"/>
      <c r="C20" s="28"/>
      <c r="D20" s="28"/>
      <c r="E20" s="28"/>
      <c r="F20" s="110"/>
    </row>
    <row r="21" spans="1:9" x14ac:dyDescent="0.35">
      <c r="B21" s="117" t="s">
        <v>59</v>
      </c>
      <c r="C21" s="118"/>
      <c r="D21" s="32"/>
      <c r="E21" s="25"/>
      <c r="F21" s="110"/>
    </row>
    <row r="22" spans="1:9" x14ac:dyDescent="0.35">
      <c r="B22" s="43" t="s">
        <v>61</v>
      </c>
      <c r="C22" s="47"/>
      <c r="D22" s="28"/>
      <c r="E22" s="33">
        <f>VLOOKUP(D15,'Lønintervaller(skjules)'!F58:H59,2,0)</f>
        <v>353412</v>
      </c>
      <c r="F22" s="110"/>
    </row>
    <row r="23" spans="1:9" ht="15" thickBot="1" x14ac:dyDescent="0.4">
      <c r="B23" s="48" t="s">
        <v>60</v>
      </c>
      <c r="C23" s="31"/>
      <c r="D23" s="34"/>
      <c r="E23" s="29">
        <f>IF(D13&gt;E22,D13-E22,IF(D13&lt;E22,D13-E22,0))</f>
        <v>-353412</v>
      </c>
      <c r="F23" s="110"/>
    </row>
    <row r="24" spans="1:9" ht="15" thickBot="1" x14ac:dyDescent="0.4">
      <c r="B24" s="28"/>
      <c r="C24" s="28"/>
      <c r="D24" s="28"/>
      <c r="E24" s="28"/>
      <c r="F24" s="28"/>
    </row>
    <row r="25" spans="1:9" ht="15" thickBot="1" x14ac:dyDescent="0.4">
      <c r="B25" s="119" t="s">
        <v>70</v>
      </c>
      <c r="C25" s="120"/>
      <c r="D25" s="120"/>
      <c r="E25" s="121"/>
      <c r="F25" s="28"/>
    </row>
    <row r="26" spans="1:9" x14ac:dyDescent="0.35">
      <c r="B26" s="54" t="s">
        <v>62</v>
      </c>
      <c r="C26" s="55"/>
      <c r="D26" s="55"/>
      <c r="E26" s="56">
        <f>E22</f>
        <v>353412</v>
      </c>
      <c r="F26" s="28"/>
    </row>
    <row r="27" spans="1:9" ht="15" thickBot="1" x14ac:dyDescent="0.4">
      <c r="B27" s="57" t="s">
        <v>63</v>
      </c>
      <c r="C27" s="58"/>
      <c r="D27" s="58"/>
      <c r="E27" s="59">
        <f>IF(AND(E19="NEJ",D13&gt;E18),E23-(D13-E18),IF(E23&lt;0,0,E23))</f>
        <v>0</v>
      </c>
      <c r="F27" s="28"/>
    </row>
    <row r="28" spans="1:9" ht="15" thickBot="1" x14ac:dyDescent="0.4">
      <c r="B28" s="28"/>
      <c r="C28" s="28"/>
      <c r="D28" s="49" t="s">
        <v>64</v>
      </c>
      <c r="E28" s="60">
        <f>SUM(E26:E27)</f>
        <v>353412</v>
      </c>
      <c r="F28" s="28"/>
    </row>
    <row r="29" spans="1:9" x14ac:dyDescent="0.35">
      <c r="B29" s="28"/>
      <c r="C29" s="28"/>
      <c r="D29" s="28"/>
      <c r="E29" s="28"/>
      <c r="F29" s="28"/>
    </row>
    <row r="30" spans="1:9" x14ac:dyDescent="0.35">
      <c r="B30" s="28"/>
      <c r="C30" s="28"/>
      <c r="D30" s="28"/>
      <c r="E30" s="28"/>
      <c r="F30" s="28"/>
    </row>
    <row r="31" spans="1:9" ht="15" thickBot="1" x14ac:dyDescent="0.4">
      <c r="B31" s="28"/>
      <c r="C31" s="28"/>
      <c r="D31" s="28"/>
      <c r="E31" s="28"/>
      <c r="F31" s="28"/>
    </row>
    <row r="32" spans="1:9" ht="30.65" customHeight="1" thickBot="1" x14ac:dyDescent="0.4">
      <c r="A32" s="107" t="s">
        <v>72</v>
      </c>
      <c r="B32" s="108"/>
      <c r="C32" s="108"/>
      <c r="D32" s="108"/>
      <c r="E32" s="108"/>
      <c r="F32" s="109"/>
      <c r="G32" s="36"/>
      <c r="H32" s="36"/>
      <c r="I32" s="36"/>
    </row>
    <row r="33" spans="1:9" ht="30.65" customHeight="1" x14ac:dyDescent="0.35">
      <c r="A33" s="67"/>
      <c r="B33" s="67"/>
      <c r="C33" s="67"/>
      <c r="D33" s="67"/>
      <c r="E33" s="67"/>
      <c r="F33" s="67"/>
      <c r="G33" s="36"/>
      <c r="H33" s="36"/>
      <c r="I33" s="36"/>
    </row>
    <row r="34" spans="1:9" ht="15.5" x14ac:dyDescent="0.35">
      <c r="A34" s="40" t="s">
        <v>5</v>
      </c>
    </row>
    <row r="35" spans="1:9" x14ac:dyDescent="0.35">
      <c r="A35" s="41"/>
      <c r="B35" s="23" t="s">
        <v>7</v>
      </c>
      <c r="E35" s="23" t="s">
        <v>7</v>
      </c>
    </row>
    <row r="37" spans="1:9" x14ac:dyDescent="0.35">
      <c r="B37" s="42"/>
      <c r="C37" s="42"/>
      <c r="E37" s="42"/>
      <c r="F37" s="42"/>
    </row>
    <row r="38" spans="1:9" x14ac:dyDescent="0.35">
      <c r="B38" s="23" t="s">
        <v>3</v>
      </c>
      <c r="E38" s="23" t="s">
        <v>6</v>
      </c>
    </row>
  </sheetData>
  <sheetProtection sheet="1" objects="1" scenarios="1"/>
  <mergeCells count="9">
    <mergeCell ref="A32:F32"/>
    <mergeCell ref="F17:F23"/>
    <mergeCell ref="A4:F4"/>
    <mergeCell ref="B11:D11"/>
    <mergeCell ref="B25:E25"/>
    <mergeCell ref="B14:D14"/>
    <mergeCell ref="A8:F8"/>
    <mergeCell ref="B17:C17"/>
    <mergeCell ref="B21:C21"/>
  </mergeCells>
  <conditionalFormatting sqref="E19">
    <cfRule type="containsText" dxfId="1" priority="1" operator="containsText" text="NEJ">
      <formula>NOT(ISERROR(SEARCH("NEJ",E19)))</formula>
    </cfRule>
  </conditionalFormatting>
  <conditionalFormatting sqref="E19">
    <cfRule type="containsText" dxfId="0" priority="5" operator="containsText" text="NEJ">
      <formula>NOT(ISERROR(SEARCH("NEJ",#REF!)))</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7A5EAD-6B4B-F240-9C86-54E2A13E13E5}">
          <x14:formula1>
            <xm:f>'Lønintervaller(skjules)'!$F$42:$F$43</xm:f>
          </x14:formula1>
          <xm:sqref>D15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82E9-1C12-9648-80DE-540F82B99645}">
  <dimension ref="A1:O85"/>
  <sheetViews>
    <sheetView topLeftCell="A2" workbookViewId="0">
      <selection activeCell="B35" sqref="B35"/>
    </sheetView>
  </sheetViews>
  <sheetFormatPr defaultColWidth="8.81640625" defaultRowHeight="14.5" x14ac:dyDescent="0.35"/>
  <cols>
    <col min="1" max="1" width="2.453125" style="20" customWidth="1"/>
    <col min="2" max="2" width="22.453125" style="20" customWidth="1"/>
    <col min="3" max="3" width="10.1796875" style="20" customWidth="1"/>
    <col min="4" max="4" width="10.7265625" style="20" customWidth="1"/>
    <col min="5" max="5" width="5.81640625" style="20" customWidth="1"/>
    <col min="6" max="6" width="21.26953125" style="20" customWidth="1"/>
    <col min="7" max="7" width="11.453125" style="20" customWidth="1"/>
    <col min="8" max="8" width="11.26953125" style="20" customWidth="1"/>
    <col min="9" max="16384" width="8.81640625" style="20"/>
  </cols>
  <sheetData>
    <row r="1" spans="1:15" ht="18.5" x14ac:dyDescent="0.45">
      <c r="A1" s="1" t="s">
        <v>20</v>
      </c>
    </row>
    <row r="2" spans="1:15" ht="36.65" customHeight="1" x14ac:dyDescent="0.45">
      <c r="A2" s="99" t="s">
        <v>32</v>
      </c>
      <c r="B2" s="99"/>
      <c r="C2" s="99"/>
      <c r="D2" s="99"/>
      <c r="E2" s="99"/>
      <c r="F2" s="99"/>
      <c r="G2" s="99"/>
      <c r="H2" s="99"/>
      <c r="I2" s="99"/>
    </row>
    <row r="3" spans="1:15" x14ac:dyDescent="0.35">
      <c r="A3" s="3"/>
    </row>
    <row r="4" spans="1:15" ht="50.15" customHeight="1" x14ac:dyDescent="0.35">
      <c r="A4" s="100" t="s">
        <v>69</v>
      </c>
      <c r="B4" s="101"/>
      <c r="C4" s="101"/>
      <c r="D4" s="101"/>
      <c r="E4" s="101"/>
      <c r="F4" s="101"/>
      <c r="G4" s="101"/>
      <c r="H4" s="101"/>
      <c r="I4" s="101"/>
    </row>
    <row r="5" spans="1:15" ht="15.5" x14ac:dyDescent="0.35">
      <c r="A5" s="16" t="s">
        <v>26</v>
      </c>
    </row>
    <row r="7" spans="1:15" ht="15.5" x14ac:dyDescent="0.35">
      <c r="A7" s="10" t="s">
        <v>21</v>
      </c>
    </row>
    <row r="9" spans="1:15" x14ac:dyDescent="0.35">
      <c r="B9" s="89" t="s">
        <v>1</v>
      </c>
      <c r="C9" s="90" t="s">
        <v>24</v>
      </c>
      <c r="D9" s="90"/>
      <c r="E9" s="69"/>
      <c r="F9" s="69"/>
      <c r="G9" s="95" t="s">
        <v>25</v>
      </c>
      <c r="H9" s="95"/>
    </row>
    <row r="10" spans="1:15" x14ac:dyDescent="0.35">
      <c r="B10" s="89"/>
      <c r="C10" s="68" t="s">
        <v>22</v>
      </c>
      <c r="D10" s="68" t="s">
        <v>23</v>
      </c>
      <c r="E10" s="68"/>
      <c r="F10" s="68"/>
      <c r="G10" s="68" t="s">
        <v>22</v>
      </c>
      <c r="H10" s="68" t="s">
        <v>23</v>
      </c>
    </row>
    <row r="11" spans="1:15" x14ac:dyDescent="0.35">
      <c r="B11" s="69" t="s">
        <v>27</v>
      </c>
      <c r="C11" s="11">
        <v>368295</v>
      </c>
      <c r="D11" s="11">
        <v>438154</v>
      </c>
      <c r="E11" s="11"/>
      <c r="F11" s="69" t="s">
        <v>27</v>
      </c>
      <c r="G11" s="11">
        <v>370554</v>
      </c>
      <c r="H11" s="11">
        <v>440413</v>
      </c>
    </row>
    <row r="12" spans="1:15" x14ac:dyDescent="0.35">
      <c r="B12" s="69" t="s">
        <v>28</v>
      </c>
      <c r="C12" s="11">
        <v>403683</v>
      </c>
      <c r="D12" s="11">
        <v>484027</v>
      </c>
      <c r="E12" s="11"/>
      <c r="F12" s="69" t="s">
        <v>28</v>
      </c>
      <c r="G12" s="11">
        <v>406159</v>
      </c>
      <c r="H12" s="11">
        <v>486503</v>
      </c>
    </row>
    <row r="13" spans="1:15" x14ac:dyDescent="0.35">
      <c r="B13" s="69" t="s">
        <v>29</v>
      </c>
      <c r="C13" s="11">
        <v>439071</v>
      </c>
      <c r="D13" s="11">
        <v>528589</v>
      </c>
      <c r="E13" s="11"/>
      <c r="F13" s="69" t="s">
        <v>30</v>
      </c>
      <c r="G13" s="11">
        <v>441765</v>
      </c>
      <c r="H13" s="11">
        <v>531283</v>
      </c>
    </row>
    <row r="14" spans="1:15" x14ac:dyDescent="0.35">
      <c r="B14" s="69" t="s">
        <v>30</v>
      </c>
      <c r="C14" s="12"/>
      <c r="D14" s="12"/>
      <c r="E14" s="11"/>
      <c r="F14" s="69" t="s">
        <v>31</v>
      </c>
      <c r="G14" s="11">
        <v>441765</v>
      </c>
      <c r="H14" s="11">
        <v>586331</v>
      </c>
    </row>
    <row r="15" spans="1:15" x14ac:dyDescent="0.35">
      <c r="B15" s="69" t="s">
        <v>31</v>
      </c>
      <c r="C15" s="12"/>
      <c r="D15" s="12"/>
      <c r="E15" s="11"/>
      <c r="K15" s="73"/>
      <c r="L15" s="73"/>
      <c r="N15" s="73"/>
      <c r="O15" s="73"/>
    </row>
    <row r="16" spans="1:15" x14ac:dyDescent="0.35">
      <c r="K16" s="73"/>
      <c r="L16" s="73"/>
    </row>
    <row r="17" spans="1:12" x14ac:dyDescent="0.35">
      <c r="K17" s="73"/>
      <c r="L17" s="73"/>
    </row>
    <row r="18" spans="1:12" ht="15.5" x14ac:dyDescent="0.35">
      <c r="A18" s="7" t="s">
        <v>33</v>
      </c>
    </row>
    <row r="19" spans="1:12" ht="19" customHeight="1" x14ac:dyDescent="0.35">
      <c r="A19" s="18" t="s">
        <v>34</v>
      </c>
    </row>
    <row r="21" spans="1:12" x14ac:dyDescent="0.35">
      <c r="B21" s="89" t="s">
        <v>38</v>
      </c>
      <c r="C21" s="90" t="s">
        <v>39</v>
      </c>
      <c r="D21" s="90"/>
      <c r="E21" s="69"/>
      <c r="F21" s="69"/>
      <c r="G21" s="95" t="s">
        <v>40</v>
      </c>
      <c r="H21" s="95"/>
    </row>
    <row r="22" spans="1:12" x14ac:dyDescent="0.35">
      <c r="B22" s="89"/>
      <c r="C22" s="68" t="s">
        <v>22</v>
      </c>
      <c r="D22" s="68" t="s">
        <v>23</v>
      </c>
      <c r="E22" s="68"/>
      <c r="F22" s="68"/>
      <c r="G22" s="68" t="s">
        <v>22</v>
      </c>
      <c r="H22" s="68" t="s">
        <v>23</v>
      </c>
    </row>
    <row r="23" spans="1:12" x14ac:dyDescent="0.35">
      <c r="B23" s="69" t="s">
        <v>35</v>
      </c>
      <c r="C23" s="11">
        <v>35388</v>
      </c>
      <c r="D23" s="11">
        <v>26213</v>
      </c>
      <c r="E23" s="11"/>
      <c r="F23" s="69" t="s">
        <v>35</v>
      </c>
      <c r="G23" s="11">
        <v>35388</v>
      </c>
      <c r="H23" s="11">
        <v>26213</v>
      </c>
    </row>
    <row r="24" spans="1:12" x14ac:dyDescent="0.35">
      <c r="B24" s="69" t="s">
        <v>36</v>
      </c>
      <c r="C24" s="11">
        <v>52426</v>
      </c>
      <c r="D24" s="11">
        <v>43252</v>
      </c>
      <c r="E24" s="11"/>
      <c r="F24" s="69" t="s">
        <v>36</v>
      </c>
      <c r="G24" s="11">
        <v>52426</v>
      </c>
      <c r="H24" s="11">
        <v>43252</v>
      </c>
    </row>
    <row r="25" spans="1:12" x14ac:dyDescent="0.35">
      <c r="B25" s="69" t="s">
        <v>37</v>
      </c>
      <c r="C25" s="11">
        <v>70776</v>
      </c>
      <c r="D25" s="11">
        <v>61601</v>
      </c>
      <c r="E25" s="11"/>
      <c r="F25" s="69" t="s">
        <v>37</v>
      </c>
      <c r="G25" s="11">
        <v>70776</v>
      </c>
      <c r="H25" s="11">
        <v>61601</v>
      </c>
    </row>
    <row r="28" spans="1:12" ht="15.5" x14ac:dyDescent="0.35">
      <c r="A28" s="7" t="s">
        <v>4</v>
      </c>
    </row>
    <row r="30" spans="1:12" x14ac:dyDescent="0.35">
      <c r="B30" s="89" t="s">
        <v>1</v>
      </c>
      <c r="C30" s="90" t="s">
        <v>24</v>
      </c>
      <c r="D30" s="90"/>
      <c r="E30" s="69"/>
      <c r="F30" s="69"/>
      <c r="G30" s="95" t="s">
        <v>25</v>
      </c>
      <c r="H30" s="95"/>
    </row>
    <row r="31" spans="1:12" x14ac:dyDescent="0.35">
      <c r="B31" s="89"/>
      <c r="C31" s="68" t="s">
        <v>22</v>
      </c>
      <c r="D31" s="68" t="s">
        <v>23</v>
      </c>
      <c r="E31" s="68"/>
      <c r="F31" s="68"/>
      <c r="G31" s="68" t="s">
        <v>22</v>
      </c>
      <c r="H31" s="68" t="s">
        <v>23</v>
      </c>
    </row>
    <row r="32" spans="1:12" x14ac:dyDescent="0.35">
      <c r="B32" s="69" t="s">
        <v>27</v>
      </c>
      <c r="C32" s="96">
        <v>368295</v>
      </c>
      <c r="D32" s="96">
        <v>484027</v>
      </c>
      <c r="E32" s="11"/>
      <c r="F32" s="69" t="s">
        <v>27</v>
      </c>
      <c r="G32" s="11">
        <v>370554</v>
      </c>
      <c r="H32" s="11">
        <v>440413</v>
      </c>
    </row>
    <row r="33" spans="1:8" x14ac:dyDescent="0.35">
      <c r="B33" s="69" t="s">
        <v>28</v>
      </c>
      <c r="C33" s="97"/>
      <c r="D33" s="97"/>
      <c r="E33" s="11"/>
      <c r="F33" s="69" t="s">
        <v>28</v>
      </c>
      <c r="G33" s="11">
        <v>406159</v>
      </c>
      <c r="H33" s="11">
        <v>486503</v>
      </c>
    </row>
    <row r="34" spans="1:8" x14ac:dyDescent="0.35">
      <c r="B34" s="69" t="s">
        <v>30</v>
      </c>
      <c r="C34" s="97"/>
      <c r="D34" s="97"/>
      <c r="E34" s="11"/>
      <c r="F34" s="69" t="s">
        <v>30</v>
      </c>
      <c r="G34" s="11">
        <v>441765</v>
      </c>
      <c r="H34" s="11">
        <v>531283</v>
      </c>
    </row>
    <row r="35" spans="1:8" x14ac:dyDescent="0.35">
      <c r="B35" s="69" t="s">
        <v>31</v>
      </c>
      <c r="C35" s="98"/>
      <c r="D35" s="98"/>
      <c r="E35" s="11"/>
      <c r="F35" s="69" t="s">
        <v>31</v>
      </c>
      <c r="G35" s="11">
        <v>441765</v>
      </c>
      <c r="H35" s="11">
        <v>586331</v>
      </c>
    </row>
    <row r="38" spans="1:8" ht="15.5" x14ac:dyDescent="0.35">
      <c r="A38" s="7" t="s">
        <v>41</v>
      </c>
    </row>
    <row r="40" spans="1:8" x14ac:dyDescent="0.35">
      <c r="B40" s="89" t="s">
        <v>1</v>
      </c>
      <c r="C40" s="90" t="s">
        <v>24</v>
      </c>
      <c r="D40" s="90"/>
      <c r="E40" s="69"/>
      <c r="F40" s="19"/>
      <c r="G40" s="91" t="s">
        <v>42</v>
      </c>
      <c r="H40" s="92"/>
    </row>
    <row r="41" spans="1:8" x14ac:dyDescent="0.35">
      <c r="B41" s="89"/>
      <c r="C41" s="68" t="s">
        <v>22</v>
      </c>
      <c r="D41" s="68" t="s">
        <v>23</v>
      </c>
      <c r="E41" s="68"/>
      <c r="F41" s="70"/>
      <c r="G41" s="93"/>
      <c r="H41" s="94"/>
    </row>
    <row r="42" spans="1:8" x14ac:dyDescent="0.35">
      <c r="B42" s="69" t="s">
        <v>43</v>
      </c>
      <c r="C42" s="11">
        <v>368295</v>
      </c>
      <c r="D42" s="11">
        <v>438154</v>
      </c>
      <c r="E42" s="11"/>
      <c r="F42" s="69" t="s">
        <v>43</v>
      </c>
      <c r="G42" s="83">
        <v>353412</v>
      </c>
      <c r="H42" s="84"/>
    </row>
    <row r="43" spans="1:8" x14ac:dyDescent="0.35">
      <c r="B43" s="69" t="s">
        <v>29</v>
      </c>
      <c r="C43" s="11">
        <v>394509</v>
      </c>
      <c r="D43" s="11">
        <v>457814</v>
      </c>
      <c r="E43" s="11"/>
      <c r="F43" s="69" t="s">
        <v>29</v>
      </c>
      <c r="G43" s="83">
        <v>396929</v>
      </c>
      <c r="H43" s="84"/>
    </row>
    <row r="46" spans="1:8" ht="15.5" x14ac:dyDescent="0.35">
      <c r="A46" s="7" t="s">
        <v>45</v>
      </c>
    </row>
    <row r="48" spans="1:8" x14ac:dyDescent="0.35">
      <c r="B48" s="89" t="s">
        <v>1</v>
      </c>
      <c r="C48" s="90" t="s">
        <v>24</v>
      </c>
      <c r="D48" s="90"/>
      <c r="E48" s="69"/>
      <c r="F48" s="19"/>
      <c r="G48" s="91" t="s">
        <v>42</v>
      </c>
      <c r="H48" s="92"/>
    </row>
    <row r="49" spans="1:8" x14ac:dyDescent="0.35">
      <c r="B49" s="89"/>
      <c r="C49" s="68" t="s">
        <v>22</v>
      </c>
      <c r="D49" s="68" t="s">
        <v>23</v>
      </c>
      <c r="E49" s="68"/>
      <c r="F49" s="70"/>
      <c r="G49" s="93"/>
      <c r="H49" s="94"/>
    </row>
    <row r="50" spans="1:8" x14ac:dyDescent="0.35">
      <c r="B50" s="69" t="s">
        <v>43</v>
      </c>
      <c r="C50" s="87">
        <v>351257</v>
      </c>
      <c r="D50" s="87">
        <v>438154</v>
      </c>
      <c r="E50" s="11"/>
      <c r="F50" s="69" t="s">
        <v>43</v>
      </c>
      <c r="G50" s="83">
        <v>353412</v>
      </c>
      <c r="H50" s="84"/>
    </row>
    <row r="51" spans="1:8" x14ac:dyDescent="0.35">
      <c r="B51" s="69" t="s">
        <v>29</v>
      </c>
      <c r="C51" s="88"/>
      <c r="D51" s="88"/>
      <c r="E51" s="11"/>
      <c r="F51" s="69" t="s">
        <v>29</v>
      </c>
      <c r="G51" s="83">
        <v>396929</v>
      </c>
      <c r="H51" s="84"/>
    </row>
    <row r="54" spans="1:8" ht="15.5" x14ac:dyDescent="0.35">
      <c r="A54" s="7" t="s">
        <v>46</v>
      </c>
    </row>
    <row r="56" spans="1:8" x14ac:dyDescent="0.35">
      <c r="B56" s="89" t="s">
        <v>1</v>
      </c>
      <c r="C56" s="90" t="s">
        <v>24</v>
      </c>
      <c r="D56" s="90"/>
      <c r="E56" s="69"/>
      <c r="F56" s="19"/>
      <c r="G56" s="91" t="s">
        <v>42</v>
      </c>
      <c r="H56" s="92"/>
    </row>
    <row r="57" spans="1:8" x14ac:dyDescent="0.35">
      <c r="B57" s="89"/>
      <c r="C57" s="68" t="s">
        <v>22</v>
      </c>
      <c r="D57" s="68" t="s">
        <v>23</v>
      </c>
      <c r="E57" s="68"/>
      <c r="F57" s="70"/>
      <c r="G57" s="93"/>
      <c r="H57" s="94"/>
    </row>
    <row r="58" spans="1:8" x14ac:dyDescent="0.35">
      <c r="B58" s="69" t="s">
        <v>43</v>
      </c>
      <c r="C58" s="87">
        <v>351257</v>
      </c>
      <c r="D58" s="87">
        <v>466988</v>
      </c>
      <c r="E58" s="11"/>
      <c r="F58" s="69" t="s">
        <v>43</v>
      </c>
      <c r="G58" s="83">
        <v>353412</v>
      </c>
      <c r="H58" s="84"/>
    </row>
    <row r="59" spans="1:8" x14ac:dyDescent="0.35">
      <c r="B59" s="69" t="s">
        <v>29</v>
      </c>
      <c r="C59" s="88"/>
      <c r="D59" s="88"/>
      <c r="E59" s="11"/>
      <c r="F59" s="69" t="s">
        <v>29</v>
      </c>
      <c r="G59" s="83">
        <v>396929</v>
      </c>
      <c r="H59" s="84"/>
    </row>
    <row r="62" spans="1:8" ht="15.5" x14ac:dyDescent="0.35">
      <c r="A62" s="7" t="s">
        <v>47</v>
      </c>
    </row>
    <row r="64" spans="1:8" x14ac:dyDescent="0.35">
      <c r="B64" s="89" t="s">
        <v>48</v>
      </c>
      <c r="C64" s="90" t="s">
        <v>24</v>
      </c>
      <c r="D64" s="90"/>
      <c r="E64" s="69"/>
      <c r="F64" s="69"/>
      <c r="G64" s="95" t="s">
        <v>25</v>
      </c>
      <c r="H64" s="95"/>
    </row>
    <row r="65" spans="1:8" x14ac:dyDescent="0.35">
      <c r="B65" s="89"/>
      <c r="C65" s="68" t="s">
        <v>22</v>
      </c>
      <c r="D65" s="68" t="s">
        <v>23</v>
      </c>
      <c r="E65" s="68"/>
      <c r="F65" s="68"/>
      <c r="G65" s="68" t="s">
        <v>22</v>
      </c>
      <c r="H65" s="68" t="s">
        <v>23</v>
      </c>
    </row>
    <row r="66" spans="1:8" x14ac:dyDescent="0.35">
      <c r="B66" s="69" t="s">
        <v>49</v>
      </c>
      <c r="C66" s="11">
        <v>420722</v>
      </c>
      <c r="D66" s="11">
        <v>493201</v>
      </c>
      <c r="E66" s="11"/>
      <c r="F66" s="69" t="s">
        <v>49</v>
      </c>
      <c r="G66" s="11">
        <v>423303</v>
      </c>
      <c r="H66" s="11">
        <v>495782</v>
      </c>
    </row>
    <row r="67" spans="1:8" x14ac:dyDescent="0.35">
      <c r="B67" s="69" t="s">
        <v>50</v>
      </c>
      <c r="C67" s="11">
        <v>456110</v>
      </c>
      <c r="D67" s="11">
        <v>528589</v>
      </c>
      <c r="E67" s="11"/>
      <c r="F67" s="69" t="s">
        <v>51</v>
      </c>
      <c r="G67" s="17">
        <v>458908</v>
      </c>
      <c r="H67" s="11">
        <v>531387</v>
      </c>
    </row>
    <row r="68" spans="1:8" x14ac:dyDescent="0.35">
      <c r="B68" s="69" t="s">
        <v>51</v>
      </c>
      <c r="C68" s="12"/>
      <c r="D68" s="12"/>
      <c r="E68" s="11"/>
      <c r="F68" s="69" t="s">
        <v>52</v>
      </c>
      <c r="G68" s="11">
        <v>494513</v>
      </c>
      <c r="H68" s="11">
        <v>566992</v>
      </c>
    </row>
    <row r="69" spans="1:8" x14ac:dyDescent="0.35">
      <c r="B69" s="69" t="s">
        <v>52</v>
      </c>
      <c r="C69" s="12"/>
      <c r="D69" s="12"/>
      <c r="E69" s="11"/>
    </row>
    <row r="72" spans="1:8" ht="15.5" x14ac:dyDescent="0.35">
      <c r="A72" s="7" t="s">
        <v>53</v>
      </c>
    </row>
    <row r="74" spans="1:8" x14ac:dyDescent="0.35">
      <c r="B74" s="89" t="s">
        <v>48</v>
      </c>
      <c r="C74" s="90" t="s">
        <v>24</v>
      </c>
      <c r="D74" s="90"/>
      <c r="E74" s="69"/>
      <c r="F74" s="19"/>
      <c r="G74" s="91" t="s">
        <v>42</v>
      </c>
      <c r="H74" s="92"/>
    </row>
    <row r="75" spans="1:8" x14ac:dyDescent="0.35">
      <c r="B75" s="89"/>
      <c r="C75" s="68" t="s">
        <v>22</v>
      </c>
      <c r="D75" s="68" t="s">
        <v>23</v>
      </c>
      <c r="E75" s="68"/>
      <c r="F75" s="70"/>
      <c r="G75" s="93"/>
      <c r="H75" s="94"/>
    </row>
    <row r="76" spans="1:8" x14ac:dyDescent="0.35">
      <c r="B76" s="69" t="s">
        <v>49</v>
      </c>
      <c r="C76" s="11">
        <v>368295</v>
      </c>
      <c r="D76" s="11">
        <v>438154</v>
      </c>
      <c r="E76" s="11"/>
      <c r="F76" s="69" t="s">
        <v>49</v>
      </c>
      <c r="G76" s="83">
        <v>370554</v>
      </c>
      <c r="H76" s="84"/>
    </row>
    <row r="77" spans="1:8" x14ac:dyDescent="0.35">
      <c r="B77" s="69" t="s">
        <v>50</v>
      </c>
      <c r="C77" s="11">
        <v>394509</v>
      </c>
      <c r="D77" s="11">
        <v>457814</v>
      </c>
      <c r="E77" s="11"/>
      <c r="F77" s="69" t="s">
        <v>50</v>
      </c>
      <c r="G77" s="85">
        <v>396929</v>
      </c>
      <c r="H77" s="86"/>
    </row>
    <row r="80" spans="1:8" ht="15.5" x14ac:dyDescent="0.35">
      <c r="A80" s="7" t="s">
        <v>54</v>
      </c>
    </row>
    <row r="82" spans="2:8" x14ac:dyDescent="0.35">
      <c r="B82" s="89" t="s">
        <v>48</v>
      </c>
      <c r="C82" s="90" t="s">
        <v>24</v>
      </c>
      <c r="D82" s="90"/>
      <c r="E82" s="69"/>
      <c r="F82" s="19"/>
      <c r="G82" s="91" t="s">
        <v>42</v>
      </c>
      <c r="H82" s="92"/>
    </row>
    <row r="83" spans="2:8" x14ac:dyDescent="0.35">
      <c r="B83" s="89"/>
      <c r="C83" s="68" t="s">
        <v>22</v>
      </c>
      <c r="D83" s="68" t="s">
        <v>23</v>
      </c>
      <c r="E83" s="68"/>
      <c r="F83" s="70"/>
      <c r="G83" s="93"/>
      <c r="H83" s="94"/>
    </row>
    <row r="84" spans="2:8" x14ac:dyDescent="0.35">
      <c r="B84" s="81" t="s">
        <v>49</v>
      </c>
      <c r="C84" s="87">
        <v>351257</v>
      </c>
      <c r="D84" s="87">
        <v>438154</v>
      </c>
      <c r="E84" s="11"/>
      <c r="F84" s="81" t="s">
        <v>49</v>
      </c>
      <c r="G84" s="83">
        <v>370554</v>
      </c>
      <c r="H84" s="84"/>
    </row>
    <row r="85" spans="2:8" x14ac:dyDescent="0.35">
      <c r="B85" s="81" t="s">
        <v>50</v>
      </c>
      <c r="C85" s="88"/>
      <c r="D85" s="88"/>
      <c r="E85" s="11"/>
      <c r="F85" s="81" t="s">
        <v>50</v>
      </c>
      <c r="G85" s="83">
        <v>396929</v>
      </c>
      <c r="H85" s="84"/>
    </row>
  </sheetData>
  <mergeCells count="47">
    <mergeCell ref="B21:B22"/>
    <mergeCell ref="C21:D21"/>
    <mergeCell ref="G21:H21"/>
    <mergeCell ref="A2:I2"/>
    <mergeCell ref="A4:I4"/>
    <mergeCell ref="B9:B10"/>
    <mergeCell ref="C9:D9"/>
    <mergeCell ref="G9:H9"/>
    <mergeCell ref="B40:B41"/>
    <mergeCell ref="C40:D40"/>
    <mergeCell ref="G40:H41"/>
    <mergeCell ref="G42:H42"/>
    <mergeCell ref="G43:H43"/>
    <mergeCell ref="B30:B31"/>
    <mergeCell ref="C30:D30"/>
    <mergeCell ref="G30:H30"/>
    <mergeCell ref="C32:C35"/>
    <mergeCell ref="D32:D35"/>
    <mergeCell ref="G48:H49"/>
    <mergeCell ref="B56:B57"/>
    <mergeCell ref="C56:D56"/>
    <mergeCell ref="G56:H57"/>
    <mergeCell ref="C58:C59"/>
    <mergeCell ref="D58:D59"/>
    <mergeCell ref="G58:H58"/>
    <mergeCell ref="G59:H59"/>
    <mergeCell ref="C50:C51"/>
    <mergeCell ref="D50:D51"/>
    <mergeCell ref="G50:H50"/>
    <mergeCell ref="G51:H51"/>
    <mergeCell ref="B48:B49"/>
    <mergeCell ref="C48:D48"/>
    <mergeCell ref="C84:C85"/>
    <mergeCell ref="D84:D85"/>
    <mergeCell ref="G84:H84"/>
    <mergeCell ref="G85:H85"/>
    <mergeCell ref="B64:B65"/>
    <mergeCell ref="C64:D64"/>
    <mergeCell ref="G64:H64"/>
    <mergeCell ref="B74:B75"/>
    <mergeCell ref="C74:D74"/>
    <mergeCell ref="G74:H75"/>
    <mergeCell ref="G76:H76"/>
    <mergeCell ref="G77:H77"/>
    <mergeCell ref="B82:B83"/>
    <mergeCell ref="C82:D82"/>
    <mergeCell ref="G82:H8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Introduktion</vt:lpstr>
      <vt:lpstr>Lønsatser</vt:lpstr>
      <vt:lpstr>Viceskoleinspektører</vt:lpstr>
      <vt:lpstr>Afdelingsleder grundskole</vt:lpstr>
      <vt:lpstr>Afd.leder kostsk. Boafd.</vt:lpstr>
      <vt:lpstr>Lønintervaller(skjules)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Højgaard</dc:creator>
  <cp:lastModifiedBy>Tine</cp:lastModifiedBy>
  <cp:lastPrinted>2018-10-16T13:13:40Z</cp:lastPrinted>
  <dcterms:created xsi:type="dcterms:W3CDTF">2018-09-27T05:57:16Z</dcterms:created>
  <dcterms:modified xsi:type="dcterms:W3CDTF">2021-03-15T08:50:38Z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